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OSMKS\Radim\Zadávací dokumentace 2019\Rekonstruklce terasy restaurace na u. Hornická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Pol'!$A$1:$U$275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65" i="12" l="1"/>
  <c r="F39" i="1" s="1"/>
  <c r="F40" i="1" s="1"/>
  <c r="G23" i="1" s="1"/>
  <c r="G9" i="12"/>
  <c r="I9" i="12"/>
  <c r="K9" i="12"/>
  <c r="M9" i="12"/>
  <c r="O9" i="12"/>
  <c r="Q9" i="12"/>
  <c r="U9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20" i="12"/>
  <c r="M20" i="12" s="1"/>
  <c r="I20" i="12"/>
  <c r="K20" i="12"/>
  <c r="O20" i="12"/>
  <c r="Q20" i="12"/>
  <c r="U20" i="12"/>
  <c r="G22" i="12"/>
  <c r="M22" i="12" s="1"/>
  <c r="I22" i="12"/>
  <c r="K22" i="12"/>
  <c r="O22" i="12"/>
  <c r="Q22" i="12"/>
  <c r="U22" i="12"/>
  <c r="G25" i="12"/>
  <c r="M25" i="12" s="1"/>
  <c r="I25" i="12"/>
  <c r="K25" i="12"/>
  <c r="O25" i="12"/>
  <c r="Q25" i="12"/>
  <c r="Q24" i="12" s="1"/>
  <c r="U25" i="12"/>
  <c r="G28" i="12"/>
  <c r="M28" i="12" s="1"/>
  <c r="I28" i="12"/>
  <c r="K28" i="12"/>
  <c r="K24" i="12" s="1"/>
  <c r="O28" i="12"/>
  <c r="Q28" i="12"/>
  <c r="U28" i="12"/>
  <c r="G30" i="12"/>
  <c r="M30" i="12" s="1"/>
  <c r="I30" i="12"/>
  <c r="K30" i="12"/>
  <c r="O30" i="12"/>
  <c r="Q30" i="12"/>
  <c r="U30" i="12"/>
  <c r="G32" i="12"/>
  <c r="M32" i="12" s="1"/>
  <c r="I32" i="12"/>
  <c r="K32" i="12"/>
  <c r="O32" i="12"/>
  <c r="Q32" i="12"/>
  <c r="U32" i="12"/>
  <c r="G34" i="12"/>
  <c r="I34" i="12"/>
  <c r="K34" i="12"/>
  <c r="M34" i="12"/>
  <c r="O34" i="12"/>
  <c r="Q34" i="12"/>
  <c r="U34" i="12"/>
  <c r="G37" i="12"/>
  <c r="M37" i="12" s="1"/>
  <c r="I37" i="12"/>
  <c r="K37" i="12"/>
  <c r="O37" i="12"/>
  <c r="Q37" i="12"/>
  <c r="U37" i="12"/>
  <c r="G39" i="12"/>
  <c r="M39" i="12" s="1"/>
  <c r="I39" i="12"/>
  <c r="K39" i="12"/>
  <c r="K36" i="12" s="1"/>
  <c r="O39" i="12"/>
  <c r="Q39" i="12"/>
  <c r="U39" i="12"/>
  <c r="U36" i="12" s="1"/>
  <c r="G41" i="12"/>
  <c r="I41" i="12"/>
  <c r="K41" i="12"/>
  <c r="M41" i="12"/>
  <c r="O41" i="12"/>
  <c r="Q41" i="12"/>
  <c r="U41" i="12"/>
  <c r="G44" i="12"/>
  <c r="M44" i="12" s="1"/>
  <c r="I44" i="12"/>
  <c r="K44" i="12"/>
  <c r="O44" i="12"/>
  <c r="Q44" i="12"/>
  <c r="U44" i="12"/>
  <c r="G47" i="12"/>
  <c r="I47" i="12"/>
  <c r="K47" i="12"/>
  <c r="K46" i="12" s="1"/>
  <c r="O47" i="12"/>
  <c r="Q47" i="12"/>
  <c r="U47" i="12"/>
  <c r="G51" i="12"/>
  <c r="M51" i="12" s="1"/>
  <c r="I51" i="12"/>
  <c r="K51" i="12"/>
  <c r="O51" i="12"/>
  <c r="Q51" i="12"/>
  <c r="U51" i="12"/>
  <c r="G53" i="12"/>
  <c r="M53" i="12" s="1"/>
  <c r="I53" i="12"/>
  <c r="K53" i="12"/>
  <c r="O53" i="12"/>
  <c r="Q53" i="12"/>
  <c r="U53" i="12"/>
  <c r="G55" i="12"/>
  <c r="I55" i="12"/>
  <c r="K55" i="12"/>
  <c r="M55" i="12"/>
  <c r="O55" i="12"/>
  <c r="Q55" i="12"/>
  <c r="U55" i="12"/>
  <c r="G57" i="12"/>
  <c r="M57" i="12" s="1"/>
  <c r="I57" i="12"/>
  <c r="K57" i="12"/>
  <c r="O57" i="12"/>
  <c r="Q57" i="12"/>
  <c r="U57" i="12"/>
  <c r="G60" i="12"/>
  <c r="I60" i="12"/>
  <c r="K60" i="12"/>
  <c r="O60" i="12"/>
  <c r="Q60" i="12"/>
  <c r="U60" i="12"/>
  <c r="G63" i="12"/>
  <c r="M63" i="12" s="1"/>
  <c r="I63" i="12"/>
  <c r="K63" i="12"/>
  <c r="O63" i="12"/>
  <c r="Q63" i="12"/>
  <c r="U63" i="12"/>
  <c r="G65" i="12"/>
  <c r="M65" i="12" s="1"/>
  <c r="I65" i="12"/>
  <c r="K65" i="12"/>
  <c r="O65" i="12"/>
  <c r="Q65" i="12"/>
  <c r="U65" i="12"/>
  <c r="G67" i="12"/>
  <c r="I67" i="12"/>
  <c r="K67" i="12"/>
  <c r="M67" i="12"/>
  <c r="O67" i="12"/>
  <c r="Q67" i="12"/>
  <c r="U67" i="12"/>
  <c r="G71" i="12"/>
  <c r="M71" i="12" s="1"/>
  <c r="I71" i="12"/>
  <c r="K71" i="12"/>
  <c r="O71" i="12"/>
  <c r="Q71" i="12"/>
  <c r="U71" i="12"/>
  <c r="G75" i="12"/>
  <c r="M75" i="12" s="1"/>
  <c r="I75" i="12"/>
  <c r="K75" i="12"/>
  <c r="O75" i="12"/>
  <c r="Q75" i="12"/>
  <c r="U75" i="12"/>
  <c r="G77" i="12"/>
  <c r="M77" i="12" s="1"/>
  <c r="I77" i="12"/>
  <c r="K77" i="12"/>
  <c r="O77" i="12"/>
  <c r="Q77" i="12"/>
  <c r="U77" i="12"/>
  <c r="G79" i="12"/>
  <c r="I79" i="12"/>
  <c r="K79" i="12"/>
  <c r="M79" i="12"/>
  <c r="O79" i="12"/>
  <c r="Q79" i="12"/>
  <c r="U79" i="12"/>
  <c r="G81" i="12"/>
  <c r="M81" i="12" s="1"/>
  <c r="I81" i="12"/>
  <c r="K81" i="12"/>
  <c r="O81" i="12"/>
  <c r="Q81" i="12"/>
  <c r="U81" i="12"/>
  <c r="G84" i="12"/>
  <c r="M84" i="12" s="1"/>
  <c r="I84" i="12"/>
  <c r="K84" i="12"/>
  <c r="O84" i="12"/>
  <c r="Q84" i="12"/>
  <c r="U84" i="12"/>
  <c r="G86" i="12"/>
  <c r="M86" i="12" s="1"/>
  <c r="I86" i="12"/>
  <c r="K86" i="12"/>
  <c r="O86" i="12"/>
  <c r="Q86" i="12"/>
  <c r="U86" i="12"/>
  <c r="G88" i="12"/>
  <c r="I88" i="12"/>
  <c r="K88" i="12"/>
  <c r="M88" i="12"/>
  <c r="O88" i="12"/>
  <c r="Q88" i="12"/>
  <c r="U88" i="12"/>
  <c r="G90" i="12"/>
  <c r="M90" i="12" s="1"/>
  <c r="I90" i="12"/>
  <c r="K90" i="12"/>
  <c r="O90" i="12"/>
  <c r="Q90" i="12"/>
  <c r="U90" i="12"/>
  <c r="G93" i="12"/>
  <c r="G92" i="12" s="1"/>
  <c r="I52" i="1" s="1"/>
  <c r="I93" i="12"/>
  <c r="I92" i="12" s="1"/>
  <c r="K93" i="12"/>
  <c r="K92" i="12" s="1"/>
  <c r="O93" i="12"/>
  <c r="O92" i="12" s="1"/>
  <c r="Q93" i="12"/>
  <c r="Q92" i="12" s="1"/>
  <c r="U93" i="12"/>
  <c r="U92" i="12" s="1"/>
  <c r="G96" i="12"/>
  <c r="M96" i="12" s="1"/>
  <c r="I96" i="12"/>
  <c r="K96" i="12"/>
  <c r="O96" i="12"/>
  <c r="Q96" i="12"/>
  <c r="U96" i="12"/>
  <c r="G100" i="12"/>
  <c r="I100" i="12"/>
  <c r="K100" i="12"/>
  <c r="O100" i="12"/>
  <c r="Q100" i="12"/>
  <c r="U100" i="12"/>
  <c r="G102" i="12"/>
  <c r="I102" i="12"/>
  <c r="K102" i="12"/>
  <c r="M102" i="12"/>
  <c r="O102" i="12"/>
  <c r="Q102" i="12"/>
  <c r="U102" i="12"/>
  <c r="G105" i="12"/>
  <c r="M105" i="12" s="1"/>
  <c r="I105" i="12"/>
  <c r="K105" i="12"/>
  <c r="O105" i="12"/>
  <c r="Q105" i="12"/>
  <c r="U105" i="12"/>
  <c r="G108" i="12"/>
  <c r="M108" i="12" s="1"/>
  <c r="I108" i="12"/>
  <c r="K108" i="12"/>
  <c r="O108" i="12"/>
  <c r="Q108" i="12"/>
  <c r="U108" i="12"/>
  <c r="G110" i="12"/>
  <c r="M110" i="12" s="1"/>
  <c r="I110" i="12"/>
  <c r="K110" i="12"/>
  <c r="O110" i="12"/>
  <c r="Q110" i="12"/>
  <c r="U110" i="12"/>
  <c r="G112" i="12"/>
  <c r="I112" i="12"/>
  <c r="K112" i="12"/>
  <c r="M112" i="12"/>
  <c r="O112" i="12"/>
  <c r="Q112" i="12"/>
  <c r="U112" i="12"/>
  <c r="G114" i="12"/>
  <c r="M114" i="12" s="1"/>
  <c r="I114" i="12"/>
  <c r="K114" i="12"/>
  <c r="O114" i="12"/>
  <c r="Q114" i="12"/>
  <c r="U114" i="12"/>
  <c r="G117" i="12"/>
  <c r="G116" i="12" s="1"/>
  <c r="I54" i="1" s="1"/>
  <c r="I117" i="12"/>
  <c r="K117" i="12"/>
  <c r="O117" i="12"/>
  <c r="Q117" i="12"/>
  <c r="U117" i="12"/>
  <c r="G119" i="12"/>
  <c r="M119" i="12" s="1"/>
  <c r="I119" i="12"/>
  <c r="K119" i="12"/>
  <c r="O119" i="12"/>
  <c r="Q119" i="12"/>
  <c r="U119" i="12"/>
  <c r="G121" i="12"/>
  <c r="M121" i="12" s="1"/>
  <c r="I121" i="12"/>
  <c r="K121" i="12"/>
  <c r="O121" i="12"/>
  <c r="Q121" i="12"/>
  <c r="U121" i="12"/>
  <c r="G123" i="12"/>
  <c r="I123" i="12"/>
  <c r="K123" i="12"/>
  <c r="M123" i="12"/>
  <c r="O123" i="12"/>
  <c r="Q123" i="12"/>
  <c r="U123" i="12"/>
  <c r="G125" i="12"/>
  <c r="M125" i="12" s="1"/>
  <c r="I125" i="12"/>
  <c r="K125" i="12"/>
  <c r="O125" i="12"/>
  <c r="Q125" i="12"/>
  <c r="U125" i="12"/>
  <c r="G128" i="12"/>
  <c r="G127" i="12" s="1"/>
  <c r="I55" i="1" s="1"/>
  <c r="I128" i="12"/>
  <c r="I127" i="12" s="1"/>
  <c r="K128" i="12"/>
  <c r="K127" i="12" s="1"/>
  <c r="O128" i="12"/>
  <c r="O127" i="12" s="1"/>
  <c r="Q128" i="12"/>
  <c r="Q127" i="12" s="1"/>
  <c r="U128" i="12"/>
  <c r="U127" i="12" s="1"/>
  <c r="G131" i="12"/>
  <c r="G130" i="12" s="1"/>
  <c r="I56" i="1" s="1"/>
  <c r="I131" i="12"/>
  <c r="K131" i="12"/>
  <c r="O131" i="12"/>
  <c r="Q131" i="12"/>
  <c r="Q130" i="12" s="1"/>
  <c r="U131" i="12"/>
  <c r="U130" i="12" s="1"/>
  <c r="G133" i="12"/>
  <c r="M133" i="12" s="1"/>
  <c r="I133" i="12"/>
  <c r="K133" i="12"/>
  <c r="O133" i="12"/>
  <c r="Q133" i="12"/>
  <c r="U133" i="12"/>
  <c r="G135" i="12"/>
  <c r="I135" i="12"/>
  <c r="K135" i="12"/>
  <c r="M135" i="12"/>
  <c r="O135" i="12"/>
  <c r="Q135" i="12"/>
  <c r="U135" i="12"/>
  <c r="G137" i="12"/>
  <c r="I137" i="12"/>
  <c r="K137" i="12"/>
  <c r="O137" i="12"/>
  <c r="Q137" i="12"/>
  <c r="U137" i="12"/>
  <c r="G139" i="12"/>
  <c r="M139" i="12" s="1"/>
  <c r="I139" i="12"/>
  <c r="K139" i="12"/>
  <c r="O139" i="12"/>
  <c r="Q139" i="12"/>
  <c r="U139" i="12"/>
  <c r="G141" i="12"/>
  <c r="M141" i="12" s="1"/>
  <c r="I141" i="12"/>
  <c r="K141" i="12"/>
  <c r="O141" i="12"/>
  <c r="Q141" i="12"/>
  <c r="U141" i="12"/>
  <c r="G143" i="12"/>
  <c r="I143" i="12"/>
  <c r="K143" i="12"/>
  <c r="M143" i="12"/>
  <c r="O143" i="12"/>
  <c r="Q143" i="12"/>
  <c r="U143" i="12"/>
  <c r="G145" i="12"/>
  <c r="M145" i="12" s="1"/>
  <c r="I145" i="12"/>
  <c r="K145" i="12"/>
  <c r="O145" i="12"/>
  <c r="Q145" i="12"/>
  <c r="U145" i="12"/>
  <c r="G147" i="12"/>
  <c r="M147" i="12" s="1"/>
  <c r="I147" i="12"/>
  <c r="K147" i="12"/>
  <c r="O147" i="12"/>
  <c r="Q147" i="12"/>
  <c r="U147" i="12"/>
  <c r="G149" i="12"/>
  <c r="M149" i="12" s="1"/>
  <c r="I149" i="12"/>
  <c r="K149" i="12"/>
  <c r="O149" i="12"/>
  <c r="Q149" i="12"/>
  <c r="U149" i="12"/>
  <c r="G152" i="12"/>
  <c r="I152" i="12"/>
  <c r="K152" i="12"/>
  <c r="M152" i="12"/>
  <c r="O152" i="12"/>
  <c r="Q152" i="12"/>
  <c r="U152" i="12"/>
  <c r="G154" i="12"/>
  <c r="M154" i="12" s="1"/>
  <c r="I154" i="12"/>
  <c r="K154" i="12"/>
  <c r="O154" i="12"/>
  <c r="Q154" i="12"/>
  <c r="U154" i="12"/>
  <c r="G156" i="12"/>
  <c r="M156" i="12" s="1"/>
  <c r="I156" i="12"/>
  <c r="K156" i="12"/>
  <c r="O156" i="12"/>
  <c r="Q156" i="12"/>
  <c r="U156" i="12"/>
  <c r="G158" i="12"/>
  <c r="M158" i="12" s="1"/>
  <c r="I158" i="12"/>
  <c r="K158" i="12"/>
  <c r="O158" i="12"/>
  <c r="Q158" i="12"/>
  <c r="U158" i="12"/>
  <c r="U155" i="12" s="1"/>
  <c r="G160" i="12"/>
  <c r="I160" i="12"/>
  <c r="K160" i="12"/>
  <c r="M160" i="12"/>
  <c r="O160" i="12"/>
  <c r="Q160" i="12"/>
  <c r="U160" i="12"/>
  <c r="G162" i="12"/>
  <c r="M162" i="12" s="1"/>
  <c r="I162" i="12"/>
  <c r="K162" i="12"/>
  <c r="O162" i="12"/>
  <c r="Q162" i="12"/>
  <c r="U162" i="12"/>
  <c r="G167" i="12"/>
  <c r="M167" i="12" s="1"/>
  <c r="I167" i="12"/>
  <c r="K167" i="12"/>
  <c r="O167" i="12"/>
  <c r="Q167" i="12"/>
  <c r="U167" i="12"/>
  <c r="G170" i="12"/>
  <c r="I170" i="12"/>
  <c r="K170" i="12"/>
  <c r="M170" i="12"/>
  <c r="O170" i="12"/>
  <c r="Q170" i="12"/>
  <c r="U170" i="12"/>
  <c r="G175" i="12"/>
  <c r="M175" i="12" s="1"/>
  <c r="I175" i="12"/>
  <c r="K175" i="12"/>
  <c r="O175" i="12"/>
  <c r="Q175" i="12"/>
  <c r="U175" i="12"/>
  <c r="G177" i="12"/>
  <c r="M177" i="12" s="1"/>
  <c r="I177" i="12"/>
  <c r="K177" i="12"/>
  <c r="O177" i="12"/>
  <c r="Q177" i="12"/>
  <c r="U177" i="12"/>
  <c r="G179" i="12"/>
  <c r="M179" i="12" s="1"/>
  <c r="I179" i="12"/>
  <c r="K179" i="12"/>
  <c r="O179" i="12"/>
  <c r="Q179" i="12"/>
  <c r="U179" i="12"/>
  <c r="G181" i="12"/>
  <c r="I181" i="12"/>
  <c r="K181" i="12"/>
  <c r="M181" i="12"/>
  <c r="O181" i="12"/>
  <c r="Q181" i="12"/>
  <c r="U181" i="12"/>
  <c r="G183" i="12"/>
  <c r="M183" i="12" s="1"/>
  <c r="I183" i="12"/>
  <c r="K183" i="12"/>
  <c r="O183" i="12"/>
  <c r="Q183" i="12"/>
  <c r="U183" i="12"/>
  <c r="G185" i="12"/>
  <c r="M185" i="12" s="1"/>
  <c r="I185" i="12"/>
  <c r="K185" i="12"/>
  <c r="O185" i="12"/>
  <c r="Q185" i="12"/>
  <c r="U185" i="12"/>
  <c r="G189" i="12"/>
  <c r="M189" i="12" s="1"/>
  <c r="I189" i="12"/>
  <c r="K189" i="12"/>
  <c r="O189" i="12"/>
  <c r="Q189" i="12"/>
  <c r="U189" i="12"/>
  <c r="G191" i="12"/>
  <c r="I191" i="12"/>
  <c r="K191" i="12"/>
  <c r="M191" i="12"/>
  <c r="O191" i="12"/>
  <c r="Q191" i="12"/>
  <c r="U191" i="12"/>
  <c r="G193" i="12"/>
  <c r="M193" i="12" s="1"/>
  <c r="I193" i="12"/>
  <c r="K193" i="12"/>
  <c r="O193" i="12"/>
  <c r="Q193" i="12"/>
  <c r="U193" i="12"/>
  <c r="G195" i="12"/>
  <c r="M195" i="12" s="1"/>
  <c r="I195" i="12"/>
  <c r="K195" i="12"/>
  <c r="O195" i="12"/>
  <c r="Q195" i="12"/>
  <c r="U195" i="12"/>
  <c r="G197" i="12"/>
  <c r="I197" i="12"/>
  <c r="K197" i="12"/>
  <c r="M197" i="12"/>
  <c r="O197" i="12"/>
  <c r="Q197" i="12"/>
  <c r="U197" i="12"/>
  <c r="G199" i="12"/>
  <c r="M199" i="12" s="1"/>
  <c r="I199" i="12"/>
  <c r="K199" i="12"/>
  <c r="O199" i="12"/>
  <c r="Q199" i="12"/>
  <c r="U199" i="12"/>
  <c r="G201" i="12"/>
  <c r="M201" i="12" s="1"/>
  <c r="I201" i="12"/>
  <c r="K201" i="12"/>
  <c r="O201" i="12"/>
  <c r="Q201" i="12"/>
  <c r="U201" i="12"/>
  <c r="G203" i="12"/>
  <c r="M203" i="12" s="1"/>
  <c r="I203" i="12"/>
  <c r="K203" i="12"/>
  <c r="O203" i="12"/>
  <c r="Q203" i="12"/>
  <c r="U203" i="12"/>
  <c r="G205" i="12"/>
  <c r="I205" i="12"/>
  <c r="K205" i="12"/>
  <c r="M205" i="12"/>
  <c r="O205" i="12"/>
  <c r="Q205" i="12"/>
  <c r="U205" i="12"/>
  <c r="G207" i="12"/>
  <c r="M207" i="12" s="1"/>
  <c r="I207" i="12"/>
  <c r="K207" i="12"/>
  <c r="O207" i="12"/>
  <c r="Q207" i="12"/>
  <c r="U207" i="12"/>
  <c r="G209" i="12"/>
  <c r="M209" i="12" s="1"/>
  <c r="I209" i="12"/>
  <c r="K209" i="12"/>
  <c r="O209" i="12"/>
  <c r="Q209" i="12"/>
  <c r="U209" i="12"/>
  <c r="G211" i="12"/>
  <c r="I211" i="12"/>
  <c r="K211" i="12"/>
  <c r="M211" i="12"/>
  <c r="O211" i="12"/>
  <c r="Q211" i="12"/>
  <c r="U211" i="12"/>
  <c r="G213" i="12"/>
  <c r="M213" i="12" s="1"/>
  <c r="I213" i="12"/>
  <c r="K213" i="12"/>
  <c r="O213" i="12"/>
  <c r="Q213" i="12"/>
  <c r="U213" i="12"/>
  <c r="G215" i="12"/>
  <c r="M215" i="12" s="1"/>
  <c r="I215" i="12"/>
  <c r="K215" i="12"/>
  <c r="O215" i="12"/>
  <c r="Q215" i="12"/>
  <c r="U215" i="12"/>
  <c r="G217" i="12"/>
  <c r="M217" i="12" s="1"/>
  <c r="I217" i="12"/>
  <c r="K217" i="12"/>
  <c r="O217" i="12"/>
  <c r="Q217" i="12"/>
  <c r="U217" i="12"/>
  <c r="G219" i="12"/>
  <c r="I219" i="12"/>
  <c r="K219" i="12"/>
  <c r="M219" i="12"/>
  <c r="O219" i="12"/>
  <c r="Q219" i="12"/>
  <c r="U219" i="12"/>
  <c r="G221" i="12"/>
  <c r="M221" i="12" s="1"/>
  <c r="I221" i="12"/>
  <c r="K221" i="12"/>
  <c r="O221" i="12"/>
  <c r="Q221" i="12"/>
  <c r="U221" i="12"/>
  <c r="G223" i="12"/>
  <c r="I223" i="12"/>
  <c r="K223" i="12"/>
  <c r="O223" i="12"/>
  <c r="Q223" i="12"/>
  <c r="U223" i="12"/>
  <c r="G225" i="12"/>
  <c r="M225" i="12" s="1"/>
  <c r="I225" i="12"/>
  <c r="K225" i="12"/>
  <c r="O225" i="12"/>
  <c r="Q225" i="12"/>
  <c r="U225" i="12"/>
  <c r="G227" i="12"/>
  <c r="M227" i="12" s="1"/>
  <c r="I227" i="12"/>
  <c r="K227" i="12"/>
  <c r="O227" i="12"/>
  <c r="Q227" i="12"/>
  <c r="U227" i="12"/>
  <c r="G229" i="12"/>
  <c r="I229" i="12"/>
  <c r="K229" i="12"/>
  <c r="M229" i="12"/>
  <c r="O229" i="12"/>
  <c r="Q229" i="12"/>
  <c r="U229" i="12"/>
  <c r="G231" i="12"/>
  <c r="M231" i="12" s="1"/>
  <c r="I231" i="12"/>
  <c r="K231" i="12"/>
  <c r="O231" i="12"/>
  <c r="Q231" i="12"/>
  <c r="U231" i="12"/>
  <c r="G233" i="12"/>
  <c r="M233" i="12" s="1"/>
  <c r="I233" i="12"/>
  <c r="K233" i="12"/>
  <c r="O233" i="12"/>
  <c r="Q233" i="12"/>
  <c r="U233" i="12"/>
  <c r="G235" i="12"/>
  <c r="M235" i="12" s="1"/>
  <c r="I235" i="12"/>
  <c r="K235" i="12"/>
  <c r="O235" i="12"/>
  <c r="Q235" i="12"/>
  <c r="U235" i="12"/>
  <c r="G237" i="12"/>
  <c r="I237" i="12"/>
  <c r="K237" i="12"/>
  <c r="M237" i="12"/>
  <c r="O237" i="12"/>
  <c r="Q237" i="12"/>
  <c r="U237" i="12"/>
  <c r="G239" i="12"/>
  <c r="M239" i="12" s="1"/>
  <c r="I239" i="12"/>
  <c r="K239" i="12"/>
  <c r="O239" i="12"/>
  <c r="Q239" i="12"/>
  <c r="U239" i="12"/>
  <c r="G241" i="12"/>
  <c r="M241" i="12" s="1"/>
  <c r="I241" i="12"/>
  <c r="K241" i="12"/>
  <c r="O241" i="12"/>
  <c r="Q241" i="12"/>
  <c r="U241" i="12"/>
  <c r="K243" i="12"/>
  <c r="U243" i="12"/>
  <c r="G244" i="12"/>
  <c r="G243" i="12" s="1"/>
  <c r="I63" i="1" s="1"/>
  <c r="I244" i="12"/>
  <c r="I243" i="12" s="1"/>
  <c r="K244" i="12"/>
  <c r="M244" i="12"/>
  <c r="M243" i="12" s="1"/>
  <c r="O244" i="12"/>
  <c r="O243" i="12" s="1"/>
  <c r="Q244" i="12"/>
  <c r="Q243" i="12" s="1"/>
  <c r="U244" i="12"/>
  <c r="O251" i="12"/>
  <c r="G252" i="12"/>
  <c r="M252" i="12" s="1"/>
  <c r="M251" i="12" s="1"/>
  <c r="I252" i="12"/>
  <c r="I251" i="12" s="1"/>
  <c r="K252" i="12"/>
  <c r="K251" i="12" s="1"/>
  <c r="O252" i="12"/>
  <c r="Q252" i="12"/>
  <c r="Q251" i="12" s="1"/>
  <c r="U252" i="12"/>
  <c r="U251" i="12" s="1"/>
  <c r="G255" i="12"/>
  <c r="I255" i="12"/>
  <c r="I254" i="12" s="1"/>
  <c r="K255" i="12"/>
  <c r="M255" i="12"/>
  <c r="O255" i="12"/>
  <c r="Q255" i="12"/>
  <c r="U255" i="12"/>
  <c r="G257" i="12"/>
  <c r="M257" i="12" s="1"/>
  <c r="I257" i="12"/>
  <c r="K257" i="12"/>
  <c r="O257" i="12"/>
  <c r="Q257" i="12"/>
  <c r="U257" i="12"/>
  <c r="G259" i="12"/>
  <c r="M259" i="12" s="1"/>
  <c r="I259" i="12"/>
  <c r="K259" i="12"/>
  <c r="O259" i="12"/>
  <c r="Q259" i="12"/>
  <c r="U259" i="12"/>
  <c r="G262" i="12"/>
  <c r="G261" i="12" s="1"/>
  <c r="I66" i="1" s="1"/>
  <c r="I19" i="1" s="1"/>
  <c r="I262" i="12"/>
  <c r="K262" i="12"/>
  <c r="O262" i="12"/>
  <c r="Q262" i="12"/>
  <c r="U262" i="12"/>
  <c r="G263" i="12"/>
  <c r="M263" i="12" s="1"/>
  <c r="I263" i="12"/>
  <c r="K263" i="12"/>
  <c r="O263" i="12"/>
  <c r="O261" i="12" s="1"/>
  <c r="Q263" i="12"/>
  <c r="U263" i="12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K222" i="12" l="1"/>
  <c r="U161" i="12"/>
  <c r="K134" i="12"/>
  <c r="U95" i="12"/>
  <c r="I24" i="12"/>
  <c r="O8" i="12"/>
  <c r="K261" i="12"/>
  <c r="Q261" i="12"/>
  <c r="I261" i="12"/>
  <c r="O254" i="12"/>
  <c r="U222" i="12"/>
  <c r="K206" i="12"/>
  <c r="Q206" i="12"/>
  <c r="I206" i="12"/>
  <c r="K130" i="12"/>
  <c r="I130" i="12"/>
  <c r="Q116" i="12"/>
  <c r="I116" i="12"/>
  <c r="O116" i="12"/>
  <c r="G95" i="12"/>
  <c r="I53" i="1" s="1"/>
  <c r="U59" i="12"/>
  <c r="U46" i="12"/>
  <c r="U24" i="12"/>
  <c r="K8" i="12"/>
  <c r="Q8" i="12"/>
  <c r="I8" i="12"/>
  <c r="O206" i="12"/>
  <c r="I134" i="12"/>
  <c r="K59" i="12"/>
  <c r="U261" i="12"/>
  <c r="K254" i="12"/>
  <c r="Q254" i="12"/>
  <c r="G251" i="12"/>
  <c r="I64" i="1" s="1"/>
  <c r="G222" i="12"/>
  <c r="I62" i="1" s="1"/>
  <c r="U206" i="12"/>
  <c r="O192" i="12"/>
  <c r="O161" i="12"/>
  <c r="O155" i="12"/>
  <c r="G134" i="12"/>
  <c r="I57" i="1" s="1"/>
  <c r="O130" i="12"/>
  <c r="K116" i="12"/>
  <c r="O95" i="12"/>
  <c r="G59" i="12"/>
  <c r="I51" i="1" s="1"/>
  <c r="G46" i="12"/>
  <c r="I50" i="1" s="1"/>
  <c r="O36" i="12"/>
  <c r="U8" i="12"/>
  <c r="U192" i="12"/>
  <c r="Q134" i="12"/>
  <c r="M262" i="12"/>
  <c r="U254" i="12"/>
  <c r="Q222" i="12"/>
  <c r="I222" i="12"/>
  <c r="O222" i="12"/>
  <c r="K192" i="12"/>
  <c r="Q192" i="12"/>
  <c r="I192" i="12"/>
  <c r="K161" i="12"/>
  <c r="Q161" i="12"/>
  <c r="I161" i="12"/>
  <c r="K155" i="12"/>
  <c r="Q155" i="12"/>
  <c r="I155" i="12"/>
  <c r="O134" i="12"/>
  <c r="U134" i="12"/>
  <c r="M131" i="12"/>
  <c r="U116" i="12"/>
  <c r="K95" i="12"/>
  <c r="Q95" i="12"/>
  <c r="I95" i="12"/>
  <c r="Q59" i="12"/>
  <c r="I59" i="12"/>
  <c r="O59" i="12"/>
  <c r="Q46" i="12"/>
  <c r="I46" i="12"/>
  <c r="O46" i="12"/>
  <c r="Q36" i="12"/>
  <c r="I36" i="12"/>
  <c r="O24" i="12"/>
  <c r="AD265" i="12"/>
  <c r="G39" i="1" s="1"/>
  <c r="G24" i="1"/>
  <c r="M254" i="12"/>
  <c r="M24" i="12"/>
  <c r="M261" i="12"/>
  <c r="M206" i="12"/>
  <c r="M192" i="12"/>
  <c r="M161" i="12"/>
  <c r="M155" i="12"/>
  <c r="M130" i="12"/>
  <c r="M36" i="12"/>
  <c r="M8" i="12"/>
  <c r="G254" i="12"/>
  <c r="I65" i="1" s="1"/>
  <c r="I18" i="1" s="1"/>
  <c r="G206" i="12"/>
  <c r="I61" i="1" s="1"/>
  <c r="G192" i="12"/>
  <c r="I60" i="1" s="1"/>
  <c r="G161" i="12"/>
  <c r="I59" i="1" s="1"/>
  <c r="G155" i="12"/>
  <c r="I58" i="1" s="1"/>
  <c r="I17" i="1" s="1"/>
  <c r="M137" i="12"/>
  <c r="M134" i="12" s="1"/>
  <c r="M128" i="12"/>
  <c r="M127" i="12" s="1"/>
  <c r="M117" i="12"/>
  <c r="M116" i="12" s="1"/>
  <c r="M100" i="12"/>
  <c r="M95" i="12" s="1"/>
  <c r="G36" i="12"/>
  <c r="I49" i="1" s="1"/>
  <c r="G24" i="12"/>
  <c r="I48" i="1" s="1"/>
  <c r="G8" i="12"/>
  <c r="M223" i="12"/>
  <c r="M222" i="12" s="1"/>
  <c r="M93" i="12"/>
  <c r="M92" i="12" s="1"/>
  <c r="M60" i="12"/>
  <c r="M59" i="12" s="1"/>
  <c r="M47" i="12"/>
  <c r="M46" i="12" s="1"/>
  <c r="G265" i="12" l="1"/>
  <c r="I47" i="1"/>
  <c r="I16" i="1" s="1"/>
  <c r="I21" i="1" s="1"/>
  <c r="H39" i="1"/>
  <c r="H40" i="1" s="1"/>
  <c r="G40" i="1"/>
  <c r="I67" i="1"/>
  <c r="I39" i="1" l="1"/>
  <c r="I40" i="1" s="1"/>
  <c r="J39" i="1" s="1"/>
  <c r="J40" i="1" s="1"/>
  <c r="G25" i="1"/>
  <c r="G28" i="1"/>
  <c r="G26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<sst xmlns="http://schemas.openxmlformats.org/spreadsheetml/2006/main" count="934" uniqueCount="433">
  <si>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</si>
  <si>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</si>
  <si>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</si>
  <si>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</si>
  <si>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</si>
  <si>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</si>
  <si>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</si>
  <si>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</si>
  <si>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</si>
  <si>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</si>
  <si>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</si>
  <si>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</si>
  <si>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</si>
  <si>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</si>
  <si>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</si>
  <si>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</si>
  <si>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</si>
  <si>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</si>
  <si>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</si>
  <si>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</si>
  <si>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</si>
  <si>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</si>
  <si>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</si>
  <si>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</si>
  <si>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</si>
  <si>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</si>
  <si>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</si>
  <si>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</si>
  <si>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</si>
  <si>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</si>
  <si>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</si>
  <si>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</si>
  <si>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</si>
  <si>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</si>
  <si>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</si>
  <si>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</si>
  <si>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</si>
  <si>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</si>
  <si>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</si>
  <si>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</si>
  <si>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</si>
  <si>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</si>
  <si>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</si>
  <si>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</si>
  <si>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</si>
  <si>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Výměna pergoly a úprava terasy, Hornická 1698 - 2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</si>
  <si>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</si>
  <si>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</si>
  <si>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</si>
  <si>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</si>
  <si>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</si>
  <si>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</si>
  <si>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</si>
  <si>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</si>
  <si>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</si>
  <si>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</si>
  <si>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</si>
  <si>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</si>
  <si>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</si>
  <si>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</si>
  <si>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</si>
  <si>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95</t>
  </si>
  <si>
    <t>Dokončovací kce na pozem.stav.</t>
  </si>
  <si>
    <t>96</t>
  </si>
  <si>
    <t>Bourání konstrukcí</t>
  </si>
  <si>
    <t>97</t>
  </si>
  <si>
    <t>Odvoz a likvidace odpadu</t>
  </si>
  <si>
    <t>99</t>
  </si>
  <si>
    <t>Staveništní přesun hmot</t>
  </si>
  <si>
    <t>711</t>
  </si>
  <si>
    <t>Izolace proti vodě</t>
  </si>
  <si>
    <t>712</t>
  </si>
  <si>
    <t>Povlakové krytiny</t>
  </si>
  <si>
    <t>721</t>
  </si>
  <si>
    <t>Vnitřní kanalizace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</si>
  <si>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</si>
  <si>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</si>
  <si>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</si>
  <si>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</si>
  <si>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</si>
  <si>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</si>
  <si>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</si>
  <si>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</si>
  <si>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783</t>
  </si>
  <si>
    <t>Nátěry</t>
  </si>
  <si>
    <t>787</t>
  </si>
  <si>
    <t>Zasklívání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</si>
  <si>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</si>
  <si>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</si>
  <si>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</si>
  <si>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</si>
  <si>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</si>
  <si>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</si>
  <si>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</si>
  <si>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</si>
  <si>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</si>
  <si>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</si>
  <si>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</si>
  <si>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</si>
  <si>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</si>
  <si>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</si>
  <si>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</si>
  <si>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</si>
  <si>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</si>
  <si>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</si>
  <si>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</si>
  <si>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</si>
  <si>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</si>
  <si>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</si>
  <si>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</si>
  <si>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</si>
  <si>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</si>
  <si>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</si>
  <si>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</si>
  <si>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</si>
  <si>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</si>
  <si>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</si>
  <si>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</si>
  <si>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132201210R00</t>
  </si>
  <si>
    <t>Hloubení rýh š.do 200 cm hor.3 do 50 m3,STROJNĚ</t>
  </si>
  <si>
    <t>m3</t>
  </si>
  <si>
    <t>POL1_0</t>
  </si>
  <si>
    <t>BP 05:(145+71+7)*0,2</t>
  </si>
  <si>
    <t>VV</t>
  </si>
  <si>
    <t>BP 06:21*0,2</t>
  </si>
  <si>
    <t>BP 07:9,173*0,5</t>
  </si>
  <si>
    <t>akumulační vsak:0,4*5*2</t>
  </si>
  <si>
    <t>pod schody:0,5*2,59*(1,92+9,6+2,98)+0,99*0,3*(4,76+5,62+0,99)</t>
  </si>
  <si>
    <t>139601102R00</t>
  </si>
  <si>
    <t>Ruční výkop jam, rýh a šachet v hornině tř. 3</t>
  </si>
  <si>
    <t>základy:0,8*0,5*(0,5*16+0,3*2)</t>
  </si>
  <si>
    <t>181101111R00</t>
  </si>
  <si>
    <t>Úprava pláně v zářezech se zhutněním - ručně</t>
  </si>
  <si>
    <t>m2</t>
  </si>
  <si>
    <t>dlažba terasy:(132+104)</t>
  </si>
  <si>
    <t>pod schody:2,59*(1,92+9,6+2,98)+0,99*(4,76+5,62+0,99)</t>
  </si>
  <si>
    <t>167101101R00</t>
  </si>
  <si>
    <t>Nakládání výkopku z hor.1-4 v množství do 100 m3</t>
  </si>
  <si>
    <t>dosyp po výkopech:2</t>
  </si>
  <si>
    <t>174101102R00</t>
  </si>
  <si>
    <t>Zásyp ruční se zhutněním</t>
  </si>
  <si>
    <t>275313621R00</t>
  </si>
  <si>
    <t>Beton základových patek prostý C 20/25 (B 25)</t>
  </si>
  <si>
    <t>základy:0,9*0,5*(0,5*16+0,3*2)*1,1</t>
  </si>
  <si>
    <t>pod schody:0,4*0,3*(1,92+9,6+2,98)*1,1</t>
  </si>
  <si>
    <t>275351215R00</t>
  </si>
  <si>
    <t>Bednění stěn základových patek - zřízení</t>
  </si>
  <si>
    <t>základy:0,25*(0,5*16*4+0,3*4+0,5*2)</t>
  </si>
  <si>
    <t>274351216R00</t>
  </si>
  <si>
    <t>Bednění stěn základových pasů - odstranění</t>
  </si>
  <si>
    <t>271531111R00</t>
  </si>
  <si>
    <t>Polštář základu z kameniva hr. drceného 16-63 mm</t>
  </si>
  <si>
    <t>akumulační vsak:0,5*1,85*4,6*1,1</t>
  </si>
  <si>
    <t>271571111R00</t>
  </si>
  <si>
    <t>Polštář základu ze štěrkopísku tříděného</t>
  </si>
  <si>
    <t>316381116R00</t>
  </si>
  <si>
    <t>Krycí desky s přesahem tl. 100 mm</t>
  </si>
  <si>
    <t>zhlaví betonové zdi:0,55*(13,11+8,798+8,342+9)</t>
  </si>
  <si>
    <t>316381117R00</t>
  </si>
  <si>
    <t>Krycí desky s přesahem tl. 150 mm</t>
  </si>
  <si>
    <t>zhlaví betonové zdi:0,55*8,879</t>
  </si>
  <si>
    <t>581319122R00</t>
  </si>
  <si>
    <t>Impregnace krytu z bet. Protec Emulsion</t>
  </si>
  <si>
    <t>348922111R00</t>
  </si>
  <si>
    <t>Zdivo plot.tl.150mm z tvar.hladkých přírod.</t>
  </si>
  <si>
    <t>akumulační vsak:0,8*(5+2*2)</t>
  </si>
  <si>
    <t>434121425R00</t>
  </si>
  <si>
    <t>Osazení želbet. stupňů na desku, broušených</t>
  </si>
  <si>
    <t>m</t>
  </si>
  <si>
    <t>0,145+0,155+0,175+0,355+0,46+0,495+0,52+0,6+0,665+0,73</t>
  </si>
  <si>
    <t>0,78+0,835+0,88+0,92+0,985+1,105+1,42+1,455+1,535+1,54</t>
  </si>
  <si>
    <t>1,6*66+1,75*3+0,9*13+0,9+0,9</t>
  </si>
  <si>
    <t>4-1</t>
  </si>
  <si>
    <t>Schodišťové stupně hladké, materiál, dle nabídky</t>
  </si>
  <si>
    <t>kpl</t>
  </si>
  <si>
    <t>4-2</t>
  </si>
  <si>
    <t>Příplatek za tryskaný povrch, odhad</t>
  </si>
  <si>
    <t>25</t>
  </si>
  <si>
    <t>4-3</t>
  </si>
  <si>
    <t>Doprava stupňů</t>
  </si>
  <si>
    <t>auto</t>
  </si>
  <si>
    <t>4-4</t>
  </si>
  <si>
    <t>Nájezdové stupně 100x350x150/320, pro kočárek, vč. montáže</t>
  </si>
  <si>
    <t>564801111R00</t>
  </si>
  <si>
    <t>Podklad ze štěrkodrti po zhutnění tloušťky 3 cm</t>
  </si>
  <si>
    <t>akumulační vsak:1,85*4,6</t>
  </si>
  <si>
    <t>564811111R00</t>
  </si>
  <si>
    <t>Podklad ze štěrkodrti po zhutnění tloušťky 5 cm</t>
  </si>
  <si>
    <t>564841111R00</t>
  </si>
  <si>
    <t>Podklad ze štěrkodrti po zhutnění tloušťky 12 cm</t>
  </si>
  <si>
    <t>564851111R00</t>
  </si>
  <si>
    <t>Podklad ze štěrkodrti po zhutnění tloušťky 15 cm</t>
  </si>
  <si>
    <t>beton na terase u zdi:8</t>
  </si>
  <si>
    <t>596811111R00</t>
  </si>
  <si>
    <t>Kladení dlaždic kom.pro pěší, lože z kameniva těž.</t>
  </si>
  <si>
    <t>59245310R</t>
  </si>
  <si>
    <t>Dlaždice betonová 30x30x3,3 cm šedá</t>
  </si>
  <si>
    <t>POL3_0</t>
  </si>
  <si>
    <t>akumulační vsak:1,85*4,6*1,1</t>
  </si>
  <si>
    <t>5-1</t>
  </si>
  <si>
    <t>Ošetření dlažby QSAVE</t>
  </si>
  <si>
    <t>592453331R</t>
  </si>
  <si>
    <t>Dlaždice betonová 50x50x5 cm hladká, standard šedá</t>
  </si>
  <si>
    <t>dlažba terasy:(132+104)*1,05</t>
  </si>
  <si>
    <t>771249111R00</t>
  </si>
  <si>
    <t>Řezání dlaždic diamant. kotoučem</t>
  </si>
  <si>
    <t>dlažba terasy:7,59*2+19,08+5,62+7,963+9,173+2,1+5,65*2</t>
  </si>
  <si>
    <t>akumulační vsak:1,85+4,6</t>
  </si>
  <si>
    <t>935112311R00</t>
  </si>
  <si>
    <t>Osazení přík.žlab.do C8/10 tl.10cm z tvárnic 120cm</t>
  </si>
  <si>
    <t>13,11</t>
  </si>
  <si>
    <t>59227450R</t>
  </si>
  <si>
    <t>Žlab do dlažby štěrbinový TBO 4-20/100, 1000x200x200 mm</t>
  </si>
  <si>
    <t>kus</t>
  </si>
  <si>
    <t>14</t>
  </si>
  <si>
    <t>597071193R00</t>
  </si>
  <si>
    <t>Odtoková sada hrdlo DN 110 pro žlab</t>
  </si>
  <si>
    <t>5-2</t>
  </si>
  <si>
    <t>Monolitický hlazený ŽB C20/25, síť 6/150, 100 mm</t>
  </si>
  <si>
    <t>953981101R00</t>
  </si>
  <si>
    <t>Chemické kotvy do betonu, hl. 80 mm, M 8, ampule</t>
  </si>
  <si>
    <t>propojení základů:2*6</t>
  </si>
  <si>
    <t>965042141R00</t>
  </si>
  <si>
    <t>Bourání mazanin betonových tl. 10 cm, nad 4 m2</t>
  </si>
  <si>
    <t>BP 02:0,1*0,54*(20,035+14,876+8,289+9)</t>
  </si>
  <si>
    <t>BP 03:0,15*0,54*8,895</t>
  </si>
  <si>
    <t>BP 13:0,15*1,3*2,33</t>
  </si>
  <si>
    <t>962022391R00</t>
  </si>
  <si>
    <t>Bourání zdiva nadzákladového kamenného na MVC</t>
  </si>
  <si>
    <t>BP 10:(6,28+6,05)*1,185*0,5</t>
  </si>
  <si>
    <t>962031165R00</t>
  </si>
  <si>
    <t>Bourání příček z tvárnic vápenopísk. tl. do 150 mm</t>
  </si>
  <si>
    <t>BP 08:1,4*8,895</t>
  </si>
  <si>
    <t>BP 09:0,65*9</t>
  </si>
  <si>
    <t>113106231R00</t>
  </si>
  <si>
    <t>Rozebrání dlažeb ze zámkové dlažby v kamenivu</t>
  </si>
  <si>
    <t>BP 05:(145+71+7)</t>
  </si>
  <si>
    <t>963042819R00</t>
  </si>
  <si>
    <t>Bourání schodišťových stupňů betonových</t>
  </si>
  <si>
    <t>BP 04:2,312*7+6,072*2</t>
  </si>
  <si>
    <t>976071111R00</t>
  </si>
  <si>
    <t>Vybourání kovových zábradlí a madel</t>
  </si>
  <si>
    <t>BP 01:20,035+8,5+1,925+14,876+8,289</t>
  </si>
  <si>
    <t>113204111R00</t>
  </si>
  <si>
    <t>Vytrhání obrubníků zahradních</t>
  </si>
  <si>
    <t>BP 11:2,23</t>
  </si>
  <si>
    <t>971024461R00</t>
  </si>
  <si>
    <t>Vybourání otv. zeď kam. pl. 0,25 m2, tl. 60cm, MVC</t>
  </si>
  <si>
    <t>pro liniový žlab:1</t>
  </si>
  <si>
    <t>979082111R00</t>
  </si>
  <si>
    <t>Vnitrostaveništní doprava suti do 10 m</t>
  </si>
  <si>
    <t>t</t>
  </si>
  <si>
    <t>38,08733</t>
  </si>
  <si>
    <t>979088212R00</t>
  </si>
  <si>
    <t>Nakládání suti na dopravní prostředky</t>
  </si>
  <si>
    <t>979081111R00</t>
  </si>
  <si>
    <t>Odvoz suti a vybour. hmot na skládku do 1 km</t>
  </si>
  <si>
    <t>(135,23809+38,08733)</t>
  </si>
  <si>
    <t>979081121R00</t>
  </si>
  <si>
    <t>Příplatek k odvozu za každý další 1 km</t>
  </si>
  <si>
    <t>(135,23809+38,08733)*9</t>
  </si>
  <si>
    <t>979999998R00</t>
  </si>
  <si>
    <t>Poplatek za skládku suti 5% příměsí</t>
  </si>
  <si>
    <t>998223011R00</t>
  </si>
  <si>
    <t>Přesun hmot, pozemní komunikace, kryt dlážděný</t>
  </si>
  <si>
    <t>(72,55147+9,34206+4,84903+142,93779+0,02177)</t>
  </si>
  <si>
    <t>711823121RT5</t>
  </si>
  <si>
    <t>Montáž nopové fólie svisle, včetně dodávky fólie 8 mm</t>
  </si>
  <si>
    <t>akumulační vsak:0,5*(2*2+5)+1*5</t>
  </si>
  <si>
    <t>998711101R00</t>
  </si>
  <si>
    <t>Přesun hmot pro izolace proti vodě, výšky do 6 m</t>
  </si>
  <si>
    <t>712361702RT1</t>
  </si>
  <si>
    <t>Povlaková krytina do 10°, fólií lepenou bodově, 1 vrstva - fólie ve specifikaci</t>
  </si>
  <si>
    <t>14,46*2,75</t>
  </si>
  <si>
    <t>28322104R</t>
  </si>
  <si>
    <t>Fólie mPVC tl. 2,0 mm, š. 1300 mm střešní, šedá</t>
  </si>
  <si>
    <t>14,46*2,75*1,2</t>
  </si>
  <si>
    <t>712391171R00</t>
  </si>
  <si>
    <t>Povlaková krytina střech do 10°, podklad. textilie</t>
  </si>
  <si>
    <t>67390872</t>
  </si>
  <si>
    <t>Textilie netkaná vytlačovaná 300 g/m2</t>
  </si>
  <si>
    <t>712391176R00</t>
  </si>
  <si>
    <t>Připevnění izolace kotvicími terči</t>
  </si>
  <si>
    <t>14,46*2,75*4</t>
  </si>
  <si>
    <t>56284030R</t>
  </si>
  <si>
    <t>Kotvící hmoždinka pro PVC střechu do dřeva</t>
  </si>
  <si>
    <t>14,46*2,75*4*1,1</t>
  </si>
  <si>
    <t>712378003R00</t>
  </si>
  <si>
    <t>Atiková okapnice RŠ 250 mm, k PVC krytině</t>
  </si>
  <si>
    <t>K1:14,46</t>
  </si>
  <si>
    <t>712378004R00</t>
  </si>
  <si>
    <t>Závětrná lišta RŠ 250 mm, k PVC krytině</t>
  </si>
  <si>
    <t>K3:5,5</t>
  </si>
  <si>
    <t>K4:14,46</t>
  </si>
  <si>
    <t>712391175R00</t>
  </si>
  <si>
    <t>Připevnění izolace k plechům</t>
  </si>
  <si>
    <t>14,46+19,96</t>
  </si>
  <si>
    <t>998712101R00</t>
  </si>
  <si>
    <t>Přesun hmot pro povlakové krytiny, výšky do 6 m</t>
  </si>
  <si>
    <t>721194109R00</t>
  </si>
  <si>
    <t>Vyvedení odpadních výpustek D 110 x 2,3</t>
  </si>
  <si>
    <t>721176212R00</t>
  </si>
  <si>
    <t>Potrubí KG odpadní svislé D 110 x 3,2 mm</t>
  </si>
  <si>
    <t>pro liniový žlab:2</t>
  </si>
  <si>
    <t>998721102R00</t>
  </si>
  <si>
    <t>Přesun hmot pro vnitřní kanalizaci, výšky do 12 m</t>
  </si>
  <si>
    <t>762712110R00</t>
  </si>
  <si>
    <t>Montáž vázaných konstrukcí hraněných do 120 cm2</t>
  </si>
  <si>
    <t>výměry - viz sumář PD:</t>
  </si>
  <si>
    <t>160x80:99,9559</t>
  </si>
  <si>
    <t>100x80:10,3753</t>
  </si>
  <si>
    <t>100x100:13,5072</t>
  </si>
  <si>
    <t>762712140R00</t>
  </si>
  <si>
    <t>Montáž vázaných konstrukcí hraněných do 450 cm2</t>
  </si>
  <si>
    <t>100x280:98,2089</t>
  </si>
  <si>
    <t>60515895R</t>
  </si>
  <si>
    <t>Hranol lepený vrstvený BSH SI, lamely 4 cm , SI - pohledový</t>
  </si>
  <si>
    <t>160x80:99,9559*0,16*0,08*1,1</t>
  </si>
  <si>
    <t>100x80:10,3753*0,1*0,08*1,1</t>
  </si>
  <si>
    <t>100x100:13,5072*0,1*0,1*1,1</t>
  </si>
  <si>
    <t>100x280:98,2089*0,1*0,28*1,1</t>
  </si>
  <si>
    <t>762524108R00</t>
  </si>
  <si>
    <t>Položení podlah hoblovaných z fošen, pero, drážka</t>
  </si>
  <si>
    <t>61189997</t>
  </si>
  <si>
    <t>Palubka podlahová SM tl. 24 mm šíře 146 mm- j. A/B</t>
  </si>
  <si>
    <t>762512115R00</t>
  </si>
  <si>
    <t>Položení podlahových desek na pero a drážku</t>
  </si>
  <si>
    <t>775541600R00</t>
  </si>
  <si>
    <t>Přirážka za plošné lepení k podkladu</t>
  </si>
  <si>
    <t>60726014.AR</t>
  </si>
  <si>
    <t>Deska dřevoštěpková OSB 3 N - 4PD tl. 18 mm</t>
  </si>
  <si>
    <t>762395000R00</t>
  </si>
  <si>
    <t>Spojovací a ochranné prostředky pro střechy</t>
  </si>
  <si>
    <t>4,6721</t>
  </si>
  <si>
    <t>39,765*0,024</t>
  </si>
  <si>
    <t>39,765*0,018</t>
  </si>
  <si>
    <t>762-1</t>
  </si>
  <si>
    <t>Táhlo M12 vč. koncovek a čepů, vč. montáže, dle PD</t>
  </si>
  <si>
    <t>8*2,042+4*3,522</t>
  </si>
  <si>
    <t>998762102R00</t>
  </si>
  <si>
    <t>Přesun hmot pro tesařské konstrukce, výšky do 6 m</t>
  </si>
  <si>
    <t>K5</t>
  </si>
  <si>
    <t>Oplechování skla u pilíře, RŠ 150 mm, vč. montáže a kotvení, Pz plech</t>
  </si>
  <si>
    <t>3,86</t>
  </si>
  <si>
    <t>764351010RAD</t>
  </si>
  <si>
    <t>Žlab z Pz plechu podokapní čtyřhranný, rš 400 mm</t>
  </si>
  <si>
    <t>POL2_0</t>
  </si>
  <si>
    <t>K2:14,46</t>
  </si>
  <si>
    <t>764421220R00</t>
  </si>
  <si>
    <t>Oplechování říms z Pz plechu, rš 150 mm</t>
  </si>
  <si>
    <t>K5:3,86</t>
  </si>
  <si>
    <t>764450010RAB</t>
  </si>
  <si>
    <t>Odpadní trouby z Pz plechu čtvercové, o straně 100 mm</t>
  </si>
  <si>
    <t>K6:5,15</t>
  </si>
  <si>
    <t>764451293R00</t>
  </si>
  <si>
    <t>Montáž kolena Pz čtyřhranného</t>
  </si>
  <si>
    <t>764359231R00</t>
  </si>
  <si>
    <t>Kotlík z Pz plechu čtyřhranný 200 x 250 x 350 mm</t>
  </si>
  <si>
    <t>998764101R00</t>
  </si>
  <si>
    <t>Přesun hmot pro klempířské konstr., výšky do 6 m</t>
  </si>
  <si>
    <t>766441111R00</t>
  </si>
  <si>
    <t>Položení podlahy teras z prken, na podkladní rošt</t>
  </si>
  <si>
    <t>akumulační vsak:2*5</t>
  </si>
  <si>
    <t>611981859R</t>
  </si>
  <si>
    <t>Prkno terasové dřevěné Modřín Sibiřský 27x145 mm, na pohledové straně jemně drážkované</t>
  </si>
  <si>
    <t>akumulační vsak:2*5*1,2</t>
  </si>
  <si>
    <t>611981895R</t>
  </si>
  <si>
    <t>Hranol pod terasy Modřín sibiřský 45x70 mm</t>
  </si>
  <si>
    <t>akumulační vsak:2*5*2*1,2</t>
  </si>
  <si>
    <t>27314302R</t>
  </si>
  <si>
    <t>Podložka pod dřevěnou terasu, dle PD</t>
  </si>
  <si>
    <t>akumulační vsak:5*11</t>
  </si>
  <si>
    <t>766-1</t>
  </si>
  <si>
    <t>Sedací schod 620x290, vč. betonové podstupnice a montáže</t>
  </si>
  <si>
    <t>2,1+1,2*3</t>
  </si>
  <si>
    <t>766-2</t>
  </si>
  <si>
    <t>Sedací schod 620x440, vč. betonové podstupnice a montáže</t>
  </si>
  <si>
    <t>2,1</t>
  </si>
  <si>
    <t>T 01</t>
  </si>
  <si>
    <t>Zástěna terasy vč. nosných prvků KVH a kotvení, vč. montáže</t>
  </si>
  <si>
    <t>998766101R00</t>
  </si>
  <si>
    <t>Přesun hmot pro truhlářské konstr., výšky do 6 m</t>
  </si>
  <si>
    <t>Z01</t>
  </si>
  <si>
    <t>Tyčové zábradlí, h=0,875m, žárový pozink, kotvení, vč. montáže, dle PD</t>
  </si>
  <si>
    <t>Z 01:4,05</t>
  </si>
  <si>
    <t>Z02</t>
  </si>
  <si>
    <t>Tyčové zábradlí, h=1,1m, žárový pozink, kotvení, bar pult 400/60, vč. montáže, dle PD</t>
  </si>
  <si>
    <t>Z 02:8,88</t>
  </si>
  <si>
    <t>Z03</t>
  </si>
  <si>
    <t>Tyčové zábradlí, h=0,9m, žárový pozink, kotvení, dle PD</t>
  </si>
  <si>
    <t>4,87+16,97+1,99</t>
  </si>
  <si>
    <t>Z04</t>
  </si>
  <si>
    <t>Kotvení dřevěných prvků, žárový pozink, 4 chem. kotvy, vč. montáže, dle PD</t>
  </si>
  <si>
    <t>Z05</t>
  </si>
  <si>
    <t>Kotvení dřevěných prvků, žárový pozink, 4 chem. kotvy, s kotvou táhla L,vč.montáže, dle PD</t>
  </si>
  <si>
    <t>Z06</t>
  </si>
  <si>
    <t>Kotvení dřevěných prvků, žárový pozink, 4 chem. kotvy, s kotvou táhla P,vč.montáže, dle PD</t>
  </si>
  <si>
    <t>Z07</t>
  </si>
  <si>
    <t>Styčníkový plech rámového rohu, žárový pozink, přední, vč. samovrtných kolíků a montáže, dle PD</t>
  </si>
  <si>
    <t>9</t>
  </si>
  <si>
    <t>Z08</t>
  </si>
  <si>
    <t>Styčníkový plech rámového rohu, žárový pozink, zadní, vč. samovrtných kolíků a montáže, dle PD</t>
  </si>
  <si>
    <t>Z09</t>
  </si>
  <si>
    <t>Kotevní táhlo ve střeše, žárový pozink, prostorový element, vč. montáže, dle PD</t>
  </si>
  <si>
    <t>16</t>
  </si>
  <si>
    <t>Z10</t>
  </si>
  <si>
    <t>Kotevní táhlo na sloupu, žárový pozink, tl. 10 mm, vč. montáže, dle PD</t>
  </si>
  <si>
    <t>783682141R00</t>
  </si>
  <si>
    <t>Nátěr olejový speciální dřevěných kcí 2x</t>
  </si>
  <si>
    <t>palubka:14,46*2,75*1,5</t>
  </si>
  <si>
    <t>160x80:99,9559*2*(0,16+0,08)</t>
  </si>
  <si>
    <t>100x80:10,3753*2*(0,1+0,08)</t>
  </si>
  <si>
    <t>100x100:13,5072*0,1*4</t>
  </si>
  <si>
    <t>100x280:98,2089*2*(0,1+0,28)</t>
  </si>
  <si>
    <t>787-1</t>
  </si>
  <si>
    <t>Zasklení terasy netříštivým sklem, vč. hliníkových profilů a montáže, dle PD</t>
  </si>
  <si>
    <t>14,46*1,5</t>
  </si>
  <si>
    <t>21-1</t>
  </si>
  <si>
    <t>Přesunutí lampy VO</t>
  </si>
  <si>
    <t>BP 12:1</t>
  </si>
  <si>
    <t>21-2</t>
  </si>
  <si>
    <t>Osvětlení stříšky - LED pásky 3m, vč. montáže, dle PD</t>
  </si>
  <si>
    <t>21-3</t>
  </si>
  <si>
    <t>Osvětlení stříšky - bodové svítidlo, světlomet. Al korpu vč. závěsů,vč. montáže, dle PD</t>
  </si>
  <si>
    <t>10</t>
  </si>
  <si>
    <t>VN1</t>
  </si>
  <si>
    <t>Kompletační činnost zhotovitele</t>
  </si>
  <si>
    <t>VN2</t>
  </si>
  <si>
    <t>Zařízení staveniště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</si>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</sst>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3" t="s">
        <v>42</v>
      </c>
      <c r="C1" s="204"/>
      <c r="D1" s="204"/>
      <c r="E1" s="204"/>
      <c r="F1" s="204"/>
      <c r="G1" s="204"/>
      <c r="H1" s="204"/>
      <c r="I1" s="204"/>
      <c r="J1" s="205"/>
    </row>
    <row r="2" spans="1:15" ht="23.25" customHeight="1" x14ac:dyDescent="0.2">
      <c r="A2" s="4"/>
      <c r="B2" s="81" t="s">
        <v>40</v>
      </c>
      <c r="C2" s="82"/>
      <c r="D2" s="229" t="s">
        <v>45</v>
      </c>
      <c r="E2" s="230"/>
      <c r="F2" s="230"/>
      <c r="G2" s="230"/>
      <c r="H2" s="230"/>
      <c r="I2" s="230"/>
      <c r="J2" s="231"/>
      <c r="O2" s="2"/>
    </row>
    <row r="3" spans="1:15" ht="23.25" hidden="1" customHeight="1" x14ac:dyDescent="0.2">
      <c r="A3" s="4"/>
      <c r="B3" s="83" t="s">
        <v>43</v>
      </c>
      <c r="C3" s="84"/>
      <c r="D3" s="222"/>
      <c r="E3" s="223"/>
      <c r="F3" s="223"/>
      <c r="G3" s="223"/>
      <c r="H3" s="223"/>
      <c r="I3" s="223"/>
      <c r="J3" s="224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3"/>
      <c r="E11" s="233"/>
      <c r="F11" s="233"/>
      <c r="G11" s="233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20"/>
      <c r="E12" s="220"/>
      <c r="F12" s="220"/>
      <c r="G12" s="220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21"/>
      <c r="E13" s="221"/>
      <c r="F13" s="221"/>
      <c r="G13" s="221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2"/>
      <c r="F15" s="232"/>
      <c r="G15" s="217"/>
      <c r="H15" s="217"/>
      <c r="I15" s="217" t="s">
        <v>28</v>
      </c>
      <c r="J15" s="218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2"/>
      <c r="F16" s="219"/>
      <c r="G16" s="212"/>
      <c r="H16" s="219"/>
      <c r="I16" s="212">
        <f>SUMIF(F47:F66,A16,I47:I66)+SUMIF(F47:F66,"PSU",I47:I66)</f>
        <v>0</v>
      </c>
      <c r="J16" s="213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2"/>
      <c r="F17" s="219"/>
      <c r="G17" s="212"/>
      <c r="H17" s="219"/>
      <c r="I17" s="212">
        <f>SUMIF(F47:F66,A17,I47:I66)</f>
        <v>0</v>
      </c>
      <c r="J17" s="213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2"/>
      <c r="F18" s="219"/>
      <c r="G18" s="212"/>
      <c r="H18" s="219"/>
      <c r="I18" s="212">
        <f>SUMIF(F47:F66,A18,I47:I66)</f>
        <v>0</v>
      </c>
      <c r="J18" s="213"/>
    </row>
    <row r="19" spans="1:10" ht="23.25" customHeight="1" x14ac:dyDescent="0.2">
      <c r="A19" s="141" t="s">
        <v>89</v>
      </c>
      <c r="B19" s="142" t="s">
        <v>26</v>
      </c>
      <c r="C19" s="58"/>
      <c r="D19" s="59"/>
      <c r="E19" s="212"/>
      <c r="F19" s="219"/>
      <c r="G19" s="212"/>
      <c r="H19" s="219"/>
      <c r="I19" s="212">
        <f>SUMIF(F47:F66,A19,I47:I66)</f>
        <v>0</v>
      </c>
      <c r="J19" s="213"/>
    </row>
    <row r="20" spans="1:10" ht="23.25" customHeight="1" x14ac:dyDescent="0.2">
      <c r="A20" s="141" t="s">
        <v>90</v>
      </c>
      <c r="B20" s="142" t="s">
        <v>27</v>
      </c>
      <c r="C20" s="58"/>
      <c r="D20" s="59"/>
      <c r="E20" s="212"/>
      <c r="F20" s="219"/>
      <c r="G20" s="212"/>
      <c r="H20" s="219"/>
      <c r="I20" s="212">
        <f>SUMIF(F47:F66,A20,I47:I66)</f>
        <v>0</v>
      </c>
      <c r="J20" s="213"/>
    </row>
    <row r="21" spans="1:10" ht="23.25" customHeight="1" x14ac:dyDescent="0.2">
      <c r="A21" s="4"/>
      <c r="B21" s="74" t="s">
        <v>28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0">
        <f>ZakladDPHSniVypocet</f>
        <v>0</v>
      </c>
      <c r="H23" s="211"/>
      <c r="I23" s="21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5">
        <f>ZakladDPHSni*SazbaDPH1/100</f>
        <v>0</v>
      </c>
      <c r="H24" s="236"/>
      <c r="I24" s="23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0">
        <f>ZakladDPHZaklVypocet</f>
        <v>0</v>
      </c>
      <c r="H25" s="211"/>
      <c r="I25" s="21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6">
        <f>ZakladDPHZakl*SazbaDPH2/100</f>
        <v>0</v>
      </c>
      <c r="H26" s="207"/>
      <c r="I26" s="20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8">
        <f>0</f>
        <v>0</v>
      </c>
      <c r="H27" s="208"/>
      <c r="I27" s="208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6">
        <f>ZakladDPHSniVypocet+ZakladDPHZaklVypocet</f>
        <v>0</v>
      </c>
      <c r="H28" s="216"/>
      <c r="I28" s="216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9">
        <f>ZakladDPHSni+DPHSni+ZakladDPHZakl+DPHZakl+Zaokrouhleni</f>
        <v>0</v>
      </c>
      <c r="H29" s="209"/>
      <c r="I29" s="209"/>
      <c r="J29" s="119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43710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4" t="s">
        <v>2</v>
      </c>
      <c r="E35" s="23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46</v>
      </c>
      <c r="C39" s="237" t="s">
        <v>45</v>
      </c>
      <c r="D39" s="238"/>
      <c r="E39" s="238"/>
      <c r="F39" s="108">
        <f>'Rozpočet Pol'!AC265</f>
        <v>0</v>
      </c>
      <c r="G39" s="109">
        <f>'Rozpočet Pol'!AD265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9" t="s">
        <v>47</v>
      </c>
      <c r="C40" s="240"/>
      <c r="D40" s="240"/>
      <c r="E40" s="24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49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50</v>
      </c>
      <c r="G46" s="129"/>
      <c r="H46" s="129"/>
      <c r="I46" s="242" t="s">
        <v>28</v>
      </c>
      <c r="J46" s="242"/>
    </row>
    <row r="47" spans="1:10" ht="25.5" customHeight="1" x14ac:dyDescent="0.2">
      <c r="A47" s="122"/>
      <c r="B47" s="130" t="s">
        <v>51</v>
      </c>
      <c r="C47" s="244" t="s">
        <v>52</v>
      </c>
      <c r="D47" s="245"/>
      <c r="E47" s="245"/>
      <c r="F47" s="132" t="s">
        <v>23</v>
      </c>
      <c r="G47" s="133"/>
      <c r="H47" s="133"/>
      <c r="I47" s="243">
        <f>'Rozpočet Pol'!G8</f>
        <v>0</v>
      </c>
      <c r="J47" s="243"/>
    </row>
    <row r="48" spans="1:10" ht="25.5" customHeight="1" x14ac:dyDescent="0.2">
      <c r="A48" s="122"/>
      <c r="B48" s="124" t="s">
        <v>53</v>
      </c>
      <c r="C48" s="227" t="s">
        <v>54</v>
      </c>
      <c r="D48" s="228"/>
      <c r="E48" s="228"/>
      <c r="F48" s="134" t="s">
        <v>23</v>
      </c>
      <c r="G48" s="135"/>
      <c r="H48" s="135"/>
      <c r="I48" s="226">
        <f>'Rozpočet Pol'!G24</f>
        <v>0</v>
      </c>
      <c r="J48" s="226"/>
    </row>
    <row r="49" spans="1:10" ht="25.5" customHeight="1" x14ac:dyDescent="0.2">
      <c r="A49" s="122"/>
      <c r="B49" s="124" t="s">
        <v>55</v>
      </c>
      <c r="C49" s="227" t="s">
        <v>56</v>
      </c>
      <c r="D49" s="228"/>
      <c r="E49" s="228"/>
      <c r="F49" s="134" t="s">
        <v>23</v>
      </c>
      <c r="G49" s="135"/>
      <c r="H49" s="135"/>
      <c r="I49" s="226">
        <f>'Rozpočet Pol'!G36</f>
        <v>0</v>
      </c>
      <c r="J49" s="226"/>
    </row>
    <row r="50" spans="1:10" ht="25.5" customHeight="1" x14ac:dyDescent="0.2">
      <c r="A50" s="122"/>
      <c r="B50" s="124" t="s">
        <v>57</v>
      </c>
      <c r="C50" s="227" t="s">
        <v>58</v>
      </c>
      <c r="D50" s="228"/>
      <c r="E50" s="228"/>
      <c r="F50" s="134" t="s">
        <v>23</v>
      </c>
      <c r="G50" s="135"/>
      <c r="H50" s="135"/>
      <c r="I50" s="226">
        <f>'Rozpočet Pol'!G46</f>
        <v>0</v>
      </c>
      <c r="J50" s="226"/>
    </row>
    <row r="51" spans="1:10" ht="25.5" customHeight="1" x14ac:dyDescent="0.2">
      <c r="A51" s="122"/>
      <c r="B51" s="124" t="s">
        <v>59</v>
      </c>
      <c r="C51" s="227" t="s">
        <v>60</v>
      </c>
      <c r="D51" s="228"/>
      <c r="E51" s="228"/>
      <c r="F51" s="134" t="s">
        <v>23</v>
      </c>
      <c r="G51" s="135"/>
      <c r="H51" s="135"/>
      <c r="I51" s="226">
        <f>'Rozpočet Pol'!G59</f>
        <v>0</v>
      </c>
      <c r="J51" s="226"/>
    </row>
    <row r="52" spans="1:10" ht="25.5" customHeight="1" x14ac:dyDescent="0.2">
      <c r="A52" s="122"/>
      <c r="B52" s="124" t="s">
        <v>61</v>
      </c>
      <c r="C52" s="227" t="s">
        <v>62</v>
      </c>
      <c r="D52" s="228"/>
      <c r="E52" s="228"/>
      <c r="F52" s="134" t="s">
        <v>23</v>
      </c>
      <c r="G52" s="135"/>
      <c r="H52" s="135"/>
      <c r="I52" s="226">
        <f>'Rozpočet Pol'!G92</f>
        <v>0</v>
      </c>
      <c r="J52" s="226"/>
    </row>
    <row r="53" spans="1:10" ht="25.5" customHeight="1" x14ac:dyDescent="0.2">
      <c r="A53" s="122"/>
      <c r="B53" s="124" t="s">
        <v>63</v>
      </c>
      <c r="C53" s="227" t="s">
        <v>64</v>
      </c>
      <c r="D53" s="228"/>
      <c r="E53" s="228"/>
      <c r="F53" s="134" t="s">
        <v>23</v>
      </c>
      <c r="G53" s="135"/>
      <c r="H53" s="135"/>
      <c r="I53" s="226">
        <f>'Rozpočet Pol'!G95</f>
        <v>0</v>
      </c>
      <c r="J53" s="226"/>
    </row>
    <row r="54" spans="1:10" ht="25.5" customHeight="1" x14ac:dyDescent="0.2">
      <c r="A54" s="122"/>
      <c r="B54" s="124" t="s">
        <v>65</v>
      </c>
      <c r="C54" s="227" t="s">
        <v>66</v>
      </c>
      <c r="D54" s="228"/>
      <c r="E54" s="228"/>
      <c r="F54" s="134" t="s">
        <v>23</v>
      </c>
      <c r="G54" s="135"/>
      <c r="H54" s="135"/>
      <c r="I54" s="226">
        <f>'Rozpočet Pol'!G116</f>
        <v>0</v>
      </c>
      <c r="J54" s="226"/>
    </row>
    <row r="55" spans="1:10" ht="25.5" customHeight="1" x14ac:dyDescent="0.2">
      <c r="A55" s="122"/>
      <c r="B55" s="124" t="s">
        <v>67</v>
      </c>
      <c r="C55" s="227" t="s">
        <v>68</v>
      </c>
      <c r="D55" s="228"/>
      <c r="E55" s="228"/>
      <c r="F55" s="134" t="s">
        <v>23</v>
      </c>
      <c r="G55" s="135"/>
      <c r="H55" s="135"/>
      <c r="I55" s="226">
        <f>'Rozpočet Pol'!G127</f>
        <v>0</v>
      </c>
      <c r="J55" s="226"/>
    </row>
    <row r="56" spans="1:10" ht="25.5" customHeight="1" x14ac:dyDescent="0.2">
      <c r="A56" s="122"/>
      <c r="B56" s="124" t="s">
        <v>69</v>
      </c>
      <c r="C56" s="227" t="s">
        <v>70</v>
      </c>
      <c r="D56" s="228"/>
      <c r="E56" s="228"/>
      <c r="F56" s="134" t="s">
        <v>24</v>
      </c>
      <c r="G56" s="135"/>
      <c r="H56" s="135"/>
      <c r="I56" s="226">
        <f>'Rozpočet Pol'!G130</f>
        <v>0</v>
      </c>
      <c r="J56" s="226"/>
    </row>
    <row r="57" spans="1:10" ht="25.5" customHeight="1" x14ac:dyDescent="0.2">
      <c r="A57" s="122"/>
      <c r="B57" s="124" t="s">
        <v>71</v>
      </c>
      <c r="C57" s="227" t="s">
        <v>72</v>
      </c>
      <c r="D57" s="228"/>
      <c r="E57" s="228"/>
      <c r="F57" s="134" t="s">
        <v>24</v>
      </c>
      <c r="G57" s="135"/>
      <c r="H57" s="135"/>
      <c r="I57" s="226">
        <f>'Rozpočet Pol'!G134</f>
        <v>0</v>
      </c>
      <c r="J57" s="226"/>
    </row>
    <row r="58" spans="1:10" ht="25.5" customHeight="1" x14ac:dyDescent="0.2">
      <c r="A58" s="122"/>
      <c r="B58" s="124" t="s">
        <v>73</v>
      </c>
      <c r="C58" s="227" t="s">
        <v>74</v>
      </c>
      <c r="D58" s="228"/>
      <c r="E58" s="228"/>
      <c r="F58" s="134" t="s">
        <v>24</v>
      </c>
      <c r="G58" s="135"/>
      <c r="H58" s="135"/>
      <c r="I58" s="226">
        <f>'Rozpočet Pol'!G155</f>
        <v>0</v>
      </c>
      <c r="J58" s="226"/>
    </row>
    <row r="59" spans="1:10" ht="25.5" customHeight="1" x14ac:dyDescent="0.2">
      <c r="A59" s="122"/>
      <c r="B59" s="124" t="s">
        <v>75</v>
      </c>
      <c r="C59" s="227" t="s">
        <v>76</v>
      </c>
      <c r="D59" s="228"/>
      <c r="E59" s="228"/>
      <c r="F59" s="134" t="s">
        <v>24</v>
      </c>
      <c r="G59" s="135"/>
      <c r="H59" s="135"/>
      <c r="I59" s="226">
        <f>'Rozpočet Pol'!G161</f>
        <v>0</v>
      </c>
      <c r="J59" s="226"/>
    </row>
    <row r="60" spans="1:10" ht="25.5" customHeight="1" x14ac:dyDescent="0.2">
      <c r="A60" s="122"/>
      <c r="B60" s="124" t="s">
        <v>77</v>
      </c>
      <c r="C60" s="227" t="s">
        <v>78</v>
      </c>
      <c r="D60" s="228"/>
      <c r="E60" s="228"/>
      <c r="F60" s="134" t="s">
        <v>24</v>
      </c>
      <c r="G60" s="135"/>
      <c r="H60" s="135"/>
      <c r="I60" s="226">
        <f>'Rozpočet Pol'!G192</f>
        <v>0</v>
      </c>
      <c r="J60" s="226"/>
    </row>
    <row r="61" spans="1:10" ht="25.5" customHeight="1" x14ac:dyDescent="0.2">
      <c r="A61" s="122"/>
      <c r="B61" s="124" t="s">
        <v>79</v>
      </c>
      <c r="C61" s="227" t="s">
        <v>80</v>
      </c>
      <c r="D61" s="228"/>
      <c r="E61" s="228"/>
      <c r="F61" s="134" t="s">
        <v>24</v>
      </c>
      <c r="G61" s="135"/>
      <c r="H61" s="135"/>
      <c r="I61" s="226">
        <f>'Rozpočet Pol'!G206</f>
        <v>0</v>
      </c>
      <c r="J61" s="226"/>
    </row>
    <row r="62" spans="1:10" ht="25.5" customHeight="1" x14ac:dyDescent="0.2">
      <c r="A62" s="122"/>
      <c r="B62" s="124" t="s">
        <v>81</v>
      </c>
      <c r="C62" s="227" t="s">
        <v>82</v>
      </c>
      <c r="D62" s="228"/>
      <c r="E62" s="228"/>
      <c r="F62" s="134" t="s">
        <v>24</v>
      </c>
      <c r="G62" s="135"/>
      <c r="H62" s="135"/>
      <c r="I62" s="226">
        <f>'Rozpočet Pol'!G222</f>
        <v>0</v>
      </c>
      <c r="J62" s="226"/>
    </row>
    <row r="63" spans="1:10" ht="25.5" customHeight="1" x14ac:dyDescent="0.2">
      <c r="A63" s="122"/>
      <c r="B63" s="124" t="s">
        <v>83</v>
      </c>
      <c r="C63" s="227" t="s">
        <v>84</v>
      </c>
      <c r="D63" s="228"/>
      <c r="E63" s="228"/>
      <c r="F63" s="134" t="s">
        <v>24</v>
      </c>
      <c r="G63" s="135"/>
      <c r="H63" s="135"/>
      <c r="I63" s="226">
        <f>'Rozpočet Pol'!G243</f>
        <v>0</v>
      </c>
      <c r="J63" s="226"/>
    </row>
    <row r="64" spans="1:10" ht="25.5" customHeight="1" x14ac:dyDescent="0.2">
      <c r="A64" s="122"/>
      <c r="B64" s="124" t="s">
        <v>85</v>
      </c>
      <c r="C64" s="227" t="s">
        <v>86</v>
      </c>
      <c r="D64" s="228"/>
      <c r="E64" s="228"/>
      <c r="F64" s="134" t="s">
        <v>24</v>
      </c>
      <c r="G64" s="135"/>
      <c r="H64" s="135"/>
      <c r="I64" s="226">
        <f>'Rozpočet Pol'!G251</f>
        <v>0</v>
      </c>
      <c r="J64" s="226"/>
    </row>
    <row r="65" spans="1:10" ht="25.5" customHeight="1" x14ac:dyDescent="0.2">
      <c r="A65" s="122"/>
      <c r="B65" s="124" t="s">
        <v>87</v>
      </c>
      <c r="C65" s="227" t="s">
        <v>88</v>
      </c>
      <c r="D65" s="228"/>
      <c r="E65" s="228"/>
      <c r="F65" s="134" t="s">
        <v>25</v>
      </c>
      <c r="G65" s="135"/>
      <c r="H65" s="135"/>
      <c r="I65" s="226">
        <f>'Rozpočet Pol'!G254</f>
        <v>0</v>
      </c>
      <c r="J65" s="226"/>
    </row>
    <row r="66" spans="1:10" ht="25.5" customHeight="1" x14ac:dyDescent="0.2">
      <c r="A66" s="122"/>
      <c r="B66" s="131" t="s">
        <v>89</v>
      </c>
      <c r="C66" s="248" t="s">
        <v>26</v>
      </c>
      <c r="D66" s="249"/>
      <c r="E66" s="249"/>
      <c r="F66" s="136" t="s">
        <v>89</v>
      </c>
      <c r="G66" s="137"/>
      <c r="H66" s="137"/>
      <c r="I66" s="247">
        <f>'Rozpočet Pol'!G261</f>
        <v>0</v>
      </c>
      <c r="J66" s="247"/>
    </row>
    <row r="67" spans="1:10" ht="25.5" customHeight="1" x14ac:dyDescent="0.2">
      <c r="A67" s="123"/>
      <c r="B67" s="127" t="s">
        <v>1</v>
      </c>
      <c r="C67" s="127"/>
      <c r="D67" s="128"/>
      <c r="E67" s="128"/>
      <c r="F67" s="138"/>
      <c r="G67" s="139"/>
      <c r="H67" s="139"/>
      <c r="I67" s="246">
        <f>SUM(I47:I66)</f>
        <v>0</v>
      </c>
      <c r="J67" s="246"/>
    </row>
    <row r="68" spans="1:10" x14ac:dyDescent="0.2">
      <c r="F68" s="140"/>
      <c r="G68" s="96"/>
      <c r="H68" s="140"/>
      <c r="I68" s="96"/>
      <c r="J68" s="96"/>
    </row>
    <row r="69" spans="1:10" x14ac:dyDescent="0.2">
      <c r="F69" s="140"/>
      <c r="G69" s="96"/>
      <c r="H69" s="140"/>
      <c r="I69" s="96"/>
      <c r="J69" s="96"/>
    </row>
    <row r="70" spans="1:10" x14ac:dyDescent="0.2">
      <c r="F70" s="140"/>
      <c r="G70" s="96"/>
      <c r="H70" s="140"/>
      <c r="I70" s="96"/>
      <c r="J70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9">
    <mergeCell ref="I67:J67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Header>&amp;R&amp;12Příloha č. 2</oddHeader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9" t="s">
        <v>41</v>
      </c>
      <c r="B2" s="78"/>
      <c r="C2" s="252"/>
      <c r="D2" s="252"/>
      <c r="E2" s="252"/>
      <c r="F2" s="252"/>
      <c r="G2" s="253"/>
    </row>
    <row r="3" spans="1:7" ht="24.95" hidden="1" customHeight="1" x14ac:dyDescent="0.2">
      <c r="A3" s="79" t="s">
        <v>7</v>
      </c>
      <c r="B3" s="78"/>
      <c r="C3" s="252"/>
      <c r="D3" s="252"/>
      <c r="E3" s="252"/>
      <c r="F3" s="252"/>
      <c r="G3" s="253"/>
    </row>
    <row r="4" spans="1:7" ht="24.95" hidden="1" customHeight="1" x14ac:dyDescent="0.2">
      <c r="A4" s="79" t="s">
        <v>8</v>
      </c>
      <c r="B4" s="78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75"/>
  <sheetViews>
    <sheetView zoomScaleNormal="10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66" t="s">
        <v>6</v>
      </c>
      <c r="B1" s="266"/>
      <c r="C1" s="266"/>
      <c r="D1" s="266"/>
      <c r="E1" s="266"/>
      <c r="F1" s="266"/>
      <c r="G1" s="266"/>
      <c r="AE1" t="s">
        <v>92</v>
      </c>
    </row>
    <row r="2" spans="1:60" ht="24.95" customHeight="1" x14ac:dyDescent="0.2">
      <c r="A2" s="145" t="s">
        <v>91</v>
      </c>
      <c r="B2" s="143"/>
      <c r="C2" s="267" t="s">
        <v>45</v>
      </c>
      <c r="D2" s="268"/>
      <c r="E2" s="268"/>
      <c r="F2" s="268"/>
      <c r="G2" s="269"/>
      <c r="AE2" t="s">
        <v>93</v>
      </c>
    </row>
    <row r="3" spans="1:60" ht="24.95" hidden="1" customHeight="1" x14ac:dyDescent="0.2">
      <c r="A3" s="146" t="s">
        <v>7</v>
      </c>
      <c r="B3" s="144"/>
      <c r="C3" s="270"/>
      <c r="D3" s="271"/>
      <c r="E3" s="271"/>
      <c r="F3" s="271"/>
      <c r="G3" s="272"/>
      <c r="AE3" t="s">
        <v>94</v>
      </c>
    </row>
    <row r="4" spans="1:60" ht="24.95" hidden="1" customHeight="1" x14ac:dyDescent="0.2">
      <c r="A4" s="146" t="s">
        <v>8</v>
      </c>
      <c r="B4" s="144"/>
      <c r="C4" s="270"/>
      <c r="D4" s="271"/>
      <c r="E4" s="271"/>
      <c r="F4" s="271"/>
      <c r="G4" s="272"/>
      <c r="AE4" t="s">
        <v>95</v>
      </c>
    </row>
    <row r="5" spans="1:60" hidden="1" x14ac:dyDescent="0.2">
      <c r="A5" s="147" t="s">
        <v>96</v>
      </c>
      <c r="B5" s="148"/>
      <c r="C5" s="149"/>
      <c r="D5" s="150"/>
      <c r="E5" s="150"/>
      <c r="F5" s="150"/>
      <c r="G5" s="151"/>
      <c r="AE5" t="s">
        <v>97</v>
      </c>
    </row>
    <row r="7" spans="1:60" ht="38.25" x14ac:dyDescent="0.2">
      <c r="A7" s="156" t="s">
        <v>98</v>
      </c>
      <c r="B7" s="157" t="s">
        <v>99</v>
      </c>
      <c r="C7" s="157" t="s">
        <v>100</v>
      </c>
      <c r="D7" s="156" t="s">
        <v>101</v>
      </c>
      <c r="E7" s="156" t="s">
        <v>102</v>
      </c>
      <c r="F7" s="152" t="s">
        <v>103</v>
      </c>
      <c r="G7" s="175" t="s">
        <v>28</v>
      </c>
      <c r="H7" s="176" t="s">
        <v>29</v>
      </c>
      <c r="I7" s="176" t="s">
        <v>104</v>
      </c>
      <c r="J7" s="176" t="s">
        <v>30</v>
      </c>
      <c r="K7" s="176" t="s">
        <v>105</v>
      </c>
      <c r="L7" s="176" t="s">
        <v>106</v>
      </c>
      <c r="M7" s="176" t="s">
        <v>107</v>
      </c>
      <c r="N7" s="176" t="s">
        <v>108</v>
      </c>
      <c r="O7" s="176" t="s">
        <v>109</v>
      </c>
      <c r="P7" s="176" t="s">
        <v>110</v>
      </c>
      <c r="Q7" s="176" t="s">
        <v>111</v>
      </c>
      <c r="R7" s="176" t="s">
        <v>112</v>
      </c>
      <c r="S7" s="176" t="s">
        <v>113</v>
      </c>
      <c r="T7" s="176" t="s">
        <v>114</v>
      </c>
      <c r="U7" s="159" t="s">
        <v>115</v>
      </c>
    </row>
    <row r="8" spans="1:60" x14ac:dyDescent="0.2">
      <c r="A8" s="177" t="s">
        <v>116</v>
      </c>
      <c r="B8" s="178" t="s">
        <v>51</v>
      </c>
      <c r="C8" s="179" t="s">
        <v>52</v>
      </c>
      <c r="D8" s="180"/>
      <c r="E8" s="181"/>
      <c r="F8" s="182"/>
      <c r="G8" s="182">
        <f>SUMIF(AE9:AE23,"&lt;&gt;NOR",G9:G23)</f>
        <v>0</v>
      </c>
      <c r="H8" s="182"/>
      <c r="I8" s="182">
        <f>SUM(I9:I23)</f>
        <v>0</v>
      </c>
      <c r="J8" s="182"/>
      <c r="K8" s="182">
        <f>SUM(K9:K23)</f>
        <v>0</v>
      </c>
      <c r="L8" s="182"/>
      <c r="M8" s="182">
        <f>SUM(M9:M23)</f>
        <v>0</v>
      </c>
      <c r="N8" s="158"/>
      <c r="O8" s="158">
        <f>SUM(O9:O23)</f>
        <v>0</v>
      </c>
      <c r="P8" s="158"/>
      <c r="Q8" s="158">
        <f>SUM(Q9:Q23)</f>
        <v>135.23809</v>
      </c>
      <c r="R8" s="158"/>
      <c r="S8" s="158"/>
      <c r="T8" s="177"/>
      <c r="U8" s="158">
        <f>SUM(U9:U23)</f>
        <v>72.290000000000006</v>
      </c>
      <c r="AE8" t="s">
        <v>117</v>
      </c>
    </row>
    <row r="9" spans="1:60" outlineLevel="1" x14ac:dyDescent="0.2">
      <c r="A9" s="154">
        <v>1</v>
      </c>
      <c r="B9" s="160" t="s">
        <v>118</v>
      </c>
      <c r="C9" s="195" t="s">
        <v>119</v>
      </c>
      <c r="D9" s="162" t="s">
        <v>120</v>
      </c>
      <c r="E9" s="169">
        <v>79.540890000000005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63">
        <v>0</v>
      </c>
      <c r="O9" s="163">
        <f>ROUND(E9*N9,5)</f>
        <v>0</v>
      </c>
      <c r="P9" s="163">
        <v>1.67</v>
      </c>
      <c r="Q9" s="163">
        <f>ROUND(E9*P9,5)</f>
        <v>132.83329000000001</v>
      </c>
      <c r="R9" s="163"/>
      <c r="S9" s="163"/>
      <c r="T9" s="164">
        <v>0.36499999999999999</v>
      </c>
      <c r="U9" s="163">
        <f>ROUND(E9*T9,2)</f>
        <v>29.03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121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0"/>
      <c r="C10" s="196" t="s">
        <v>122</v>
      </c>
      <c r="D10" s="165"/>
      <c r="E10" s="170">
        <v>44.6</v>
      </c>
      <c r="F10" s="173"/>
      <c r="G10" s="173"/>
      <c r="H10" s="173"/>
      <c r="I10" s="173"/>
      <c r="J10" s="173"/>
      <c r="K10" s="173"/>
      <c r="L10" s="173"/>
      <c r="M10" s="173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123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0"/>
      <c r="C11" s="196" t="s">
        <v>124</v>
      </c>
      <c r="D11" s="165"/>
      <c r="E11" s="170">
        <v>4.2</v>
      </c>
      <c r="F11" s="173"/>
      <c r="G11" s="173"/>
      <c r="H11" s="173"/>
      <c r="I11" s="173"/>
      <c r="J11" s="173"/>
      <c r="K11" s="173"/>
      <c r="L11" s="173"/>
      <c r="M11" s="173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123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60"/>
      <c r="C12" s="196" t="s">
        <v>125</v>
      </c>
      <c r="D12" s="165"/>
      <c r="E12" s="170">
        <v>4.5865</v>
      </c>
      <c r="F12" s="173"/>
      <c r="G12" s="173"/>
      <c r="H12" s="173"/>
      <c r="I12" s="173"/>
      <c r="J12" s="173"/>
      <c r="K12" s="173"/>
      <c r="L12" s="173"/>
      <c r="M12" s="173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123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0"/>
      <c r="C13" s="196" t="s">
        <v>126</v>
      </c>
      <c r="D13" s="165"/>
      <c r="E13" s="170">
        <v>4</v>
      </c>
      <c r="F13" s="173"/>
      <c r="G13" s="173"/>
      <c r="H13" s="173"/>
      <c r="I13" s="173"/>
      <c r="J13" s="173"/>
      <c r="K13" s="173"/>
      <c r="L13" s="173"/>
      <c r="M13" s="173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123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33.75" outlineLevel="1" x14ac:dyDescent="0.2">
      <c r="A14" s="154"/>
      <c r="B14" s="160"/>
      <c r="C14" s="196" t="s">
        <v>127</v>
      </c>
      <c r="D14" s="165"/>
      <c r="E14" s="170">
        <v>22.154389999999999</v>
      </c>
      <c r="F14" s="173"/>
      <c r="G14" s="173"/>
      <c r="H14" s="173"/>
      <c r="I14" s="173"/>
      <c r="J14" s="173"/>
      <c r="K14" s="173"/>
      <c r="L14" s="173"/>
      <c r="M14" s="173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123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>
        <v>2</v>
      </c>
      <c r="B15" s="160" t="s">
        <v>128</v>
      </c>
      <c r="C15" s="195" t="s">
        <v>129</v>
      </c>
      <c r="D15" s="162" t="s">
        <v>120</v>
      </c>
      <c r="E15" s="169">
        <v>3.44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21</v>
      </c>
      <c r="M15" s="173">
        <f>G15*(1+L15/100)</f>
        <v>0</v>
      </c>
      <c r="N15" s="163">
        <v>0</v>
      </c>
      <c r="O15" s="163">
        <f>ROUND(E15*N15,5)</f>
        <v>0</v>
      </c>
      <c r="P15" s="163">
        <v>1.67</v>
      </c>
      <c r="Q15" s="163">
        <f>ROUND(E15*P15,5)</f>
        <v>5.7447999999999997</v>
      </c>
      <c r="R15" s="163"/>
      <c r="S15" s="163"/>
      <c r="T15" s="164">
        <v>3.53</v>
      </c>
      <c r="U15" s="163">
        <f>ROUND(E15*T15,2)</f>
        <v>12.14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121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0"/>
      <c r="C16" s="196" t="s">
        <v>130</v>
      </c>
      <c r="D16" s="165"/>
      <c r="E16" s="170">
        <v>3.44</v>
      </c>
      <c r="F16" s="173"/>
      <c r="G16" s="173"/>
      <c r="H16" s="173"/>
      <c r="I16" s="173"/>
      <c r="J16" s="173"/>
      <c r="K16" s="173"/>
      <c r="L16" s="173"/>
      <c r="M16" s="173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123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>
        <v>3</v>
      </c>
      <c r="B17" s="160" t="s">
        <v>131</v>
      </c>
      <c r="C17" s="195" t="s">
        <v>132</v>
      </c>
      <c r="D17" s="162" t="s">
        <v>133</v>
      </c>
      <c r="E17" s="169">
        <v>284.81130000000002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63">
        <v>0</v>
      </c>
      <c r="O17" s="163">
        <f>ROUND(E17*N17,5)</f>
        <v>0</v>
      </c>
      <c r="P17" s="163">
        <v>0</v>
      </c>
      <c r="Q17" s="163">
        <f>ROUND(E17*P17,5)</f>
        <v>0</v>
      </c>
      <c r="R17" s="163"/>
      <c r="S17" s="163"/>
      <c r="T17" s="164">
        <v>9.6000000000000002E-2</v>
      </c>
      <c r="U17" s="163">
        <f>ROUND(E17*T17,2)</f>
        <v>27.34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121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0"/>
      <c r="C18" s="196" t="s">
        <v>134</v>
      </c>
      <c r="D18" s="165"/>
      <c r="E18" s="170">
        <v>236</v>
      </c>
      <c r="F18" s="173"/>
      <c r="G18" s="173"/>
      <c r="H18" s="173"/>
      <c r="I18" s="173"/>
      <c r="J18" s="173"/>
      <c r="K18" s="173"/>
      <c r="L18" s="173"/>
      <c r="M18" s="173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123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33.75" outlineLevel="1" x14ac:dyDescent="0.2">
      <c r="A19" s="154"/>
      <c r="B19" s="160"/>
      <c r="C19" s="196" t="s">
        <v>135</v>
      </c>
      <c r="D19" s="165"/>
      <c r="E19" s="170">
        <v>48.811300000000003</v>
      </c>
      <c r="F19" s="173"/>
      <c r="G19" s="173"/>
      <c r="H19" s="173"/>
      <c r="I19" s="173"/>
      <c r="J19" s="173"/>
      <c r="K19" s="173"/>
      <c r="L19" s="173"/>
      <c r="M19" s="173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123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>
        <v>4</v>
      </c>
      <c r="B20" s="160" t="s">
        <v>136</v>
      </c>
      <c r="C20" s="195" t="s">
        <v>137</v>
      </c>
      <c r="D20" s="162" t="s">
        <v>120</v>
      </c>
      <c r="E20" s="169">
        <v>2</v>
      </c>
      <c r="F20" s="172"/>
      <c r="G20" s="173">
        <f>ROUND(E20*F20,2)</f>
        <v>0</v>
      </c>
      <c r="H20" s="172"/>
      <c r="I20" s="173">
        <f>ROUND(E20*H20,2)</f>
        <v>0</v>
      </c>
      <c r="J20" s="172"/>
      <c r="K20" s="173">
        <f>ROUND(E20*J20,2)</f>
        <v>0</v>
      </c>
      <c r="L20" s="173">
        <v>21</v>
      </c>
      <c r="M20" s="173">
        <f>G20*(1+L20/100)</f>
        <v>0</v>
      </c>
      <c r="N20" s="163">
        <v>0</v>
      </c>
      <c r="O20" s="163">
        <f>ROUND(E20*N20,5)</f>
        <v>0</v>
      </c>
      <c r="P20" s="163">
        <v>0</v>
      </c>
      <c r="Q20" s="163">
        <f>ROUND(E20*P20,5)</f>
        <v>0</v>
      </c>
      <c r="R20" s="163"/>
      <c r="S20" s="163"/>
      <c r="T20" s="164">
        <v>0.65</v>
      </c>
      <c r="U20" s="163">
        <f>ROUND(E20*T20,2)</f>
        <v>1.3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121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0"/>
      <c r="C21" s="196" t="s">
        <v>138</v>
      </c>
      <c r="D21" s="165"/>
      <c r="E21" s="170">
        <v>2</v>
      </c>
      <c r="F21" s="173"/>
      <c r="G21" s="173"/>
      <c r="H21" s="173"/>
      <c r="I21" s="173"/>
      <c r="J21" s="173"/>
      <c r="K21" s="173"/>
      <c r="L21" s="173"/>
      <c r="M21" s="173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123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>
        <v>5</v>
      </c>
      <c r="B22" s="160" t="s">
        <v>139</v>
      </c>
      <c r="C22" s="195" t="s">
        <v>140</v>
      </c>
      <c r="D22" s="162" t="s">
        <v>120</v>
      </c>
      <c r="E22" s="169">
        <v>2</v>
      </c>
      <c r="F22" s="172"/>
      <c r="G22" s="173">
        <f>ROUND(E22*F22,2)</f>
        <v>0</v>
      </c>
      <c r="H22" s="172"/>
      <c r="I22" s="173">
        <f>ROUND(E22*H22,2)</f>
        <v>0</v>
      </c>
      <c r="J22" s="172"/>
      <c r="K22" s="173">
        <f>ROUND(E22*J22,2)</f>
        <v>0</v>
      </c>
      <c r="L22" s="173">
        <v>21</v>
      </c>
      <c r="M22" s="173">
        <f>G22*(1+L22/100)</f>
        <v>0</v>
      </c>
      <c r="N22" s="163">
        <v>0</v>
      </c>
      <c r="O22" s="163">
        <f>ROUND(E22*N22,5)</f>
        <v>0</v>
      </c>
      <c r="P22" s="163">
        <v>-1.67</v>
      </c>
      <c r="Q22" s="163">
        <f>ROUND(E22*P22,5)</f>
        <v>-3.34</v>
      </c>
      <c r="R22" s="163"/>
      <c r="S22" s="163"/>
      <c r="T22" s="164">
        <v>1.24</v>
      </c>
      <c r="U22" s="163">
        <f>ROUND(E22*T22,2)</f>
        <v>2.48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121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0"/>
      <c r="C23" s="196" t="s">
        <v>138</v>
      </c>
      <c r="D23" s="165"/>
      <c r="E23" s="170">
        <v>2</v>
      </c>
      <c r="F23" s="173"/>
      <c r="G23" s="173"/>
      <c r="H23" s="173"/>
      <c r="I23" s="173"/>
      <c r="J23" s="173"/>
      <c r="K23" s="173"/>
      <c r="L23" s="173"/>
      <c r="M23" s="173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123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x14ac:dyDescent="0.2">
      <c r="A24" s="155" t="s">
        <v>116</v>
      </c>
      <c r="B24" s="161" t="s">
        <v>53</v>
      </c>
      <c r="C24" s="197" t="s">
        <v>54</v>
      </c>
      <c r="D24" s="166"/>
      <c r="E24" s="171"/>
      <c r="F24" s="174"/>
      <c r="G24" s="174">
        <f>SUMIF(AE25:AE35,"&lt;&gt;NOR",G25:G35)</f>
        <v>0</v>
      </c>
      <c r="H24" s="174"/>
      <c r="I24" s="174">
        <f>SUM(I25:I35)</f>
        <v>0</v>
      </c>
      <c r="J24" s="174"/>
      <c r="K24" s="174">
        <f>SUM(K25:K35)</f>
        <v>0</v>
      </c>
      <c r="L24" s="174"/>
      <c r="M24" s="174">
        <f>SUM(M25:M35)</f>
        <v>0</v>
      </c>
      <c r="N24" s="167"/>
      <c r="O24" s="167">
        <f>SUM(O25:O35)</f>
        <v>72.551469999999995</v>
      </c>
      <c r="P24" s="167"/>
      <c r="Q24" s="167">
        <f>SUM(Q25:Q35)</f>
        <v>0</v>
      </c>
      <c r="R24" s="167"/>
      <c r="S24" s="167"/>
      <c r="T24" s="168"/>
      <c r="U24" s="167">
        <f>SUM(U25:U35)</f>
        <v>41.14</v>
      </c>
      <c r="AE24" t="s">
        <v>117</v>
      </c>
    </row>
    <row r="25" spans="1:60" outlineLevel="1" x14ac:dyDescent="0.2">
      <c r="A25" s="154">
        <v>6</v>
      </c>
      <c r="B25" s="160" t="s">
        <v>141</v>
      </c>
      <c r="C25" s="195" t="s">
        <v>142</v>
      </c>
      <c r="D25" s="162" t="s">
        <v>120</v>
      </c>
      <c r="E25" s="169">
        <v>6.1710000000000003</v>
      </c>
      <c r="F25" s="172"/>
      <c r="G25" s="173">
        <f>ROUND(E25*F25,2)</f>
        <v>0</v>
      </c>
      <c r="H25" s="172"/>
      <c r="I25" s="173">
        <f>ROUND(E25*H25,2)</f>
        <v>0</v>
      </c>
      <c r="J25" s="172"/>
      <c r="K25" s="173">
        <f>ROUND(E25*J25,2)</f>
        <v>0</v>
      </c>
      <c r="L25" s="173">
        <v>21</v>
      </c>
      <c r="M25" s="173">
        <f>G25*(1+L25/100)</f>
        <v>0</v>
      </c>
      <c r="N25" s="163">
        <v>2.5249999999999999</v>
      </c>
      <c r="O25" s="163">
        <f>ROUND(E25*N25,5)</f>
        <v>15.58178</v>
      </c>
      <c r="P25" s="163">
        <v>0</v>
      </c>
      <c r="Q25" s="163">
        <f>ROUND(E25*P25,5)</f>
        <v>0</v>
      </c>
      <c r="R25" s="163"/>
      <c r="S25" s="163"/>
      <c r="T25" s="164">
        <v>0.48</v>
      </c>
      <c r="U25" s="163">
        <f>ROUND(E25*T25,2)</f>
        <v>2.96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121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0"/>
      <c r="C26" s="196" t="s">
        <v>143</v>
      </c>
      <c r="D26" s="165"/>
      <c r="E26" s="170">
        <v>4.2569999999999997</v>
      </c>
      <c r="F26" s="173"/>
      <c r="G26" s="173"/>
      <c r="H26" s="173"/>
      <c r="I26" s="173"/>
      <c r="J26" s="173"/>
      <c r="K26" s="173"/>
      <c r="L26" s="173"/>
      <c r="M26" s="173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123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/>
      <c r="B27" s="160"/>
      <c r="C27" s="196" t="s">
        <v>144</v>
      </c>
      <c r="D27" s="165"/>
      <c r="E27" s="170">
        <v>1.9139999999999999</v>
      </c>
      <c r="F27" s="173"/>
      <c r="G27" s="173"/>
      <c r="H27" s="173"/>
      <c r="I27" s="173"/>
      <c r="J27" s="173"/>
      <c r="K27" s="173"/>
      <c r="L27" s="173"/>
      <c r="M27" s="173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123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>
        <v>7</v>
      </c>
      <c r="B28" s="160" t="s">
        <v>145</v>
      </c>
      <c r="C28" s="195" t="s">
        <v>146</v>
      </c>
      <c r="D28" s="162" t="s">
        <v>133</v>
      </c>
      <c r="E28" s="169">
        <v>8.5500000000000007</v>
      </c>
      <c r="F28" s="172"/>
      <c r="G28" s="173">
        <f>ROUND(E28*F28,2)</f>
        <v>0</v>
      </c>
      <c r="H28" s="172"/>
      <c r="I28" s="173">
        <f>ROUND(E28*H28,2)</f>
        <v>0</v>
      </c>
      <c r="J28" s="172"/>
      <c r="K28" s="173">
        <f>ROUND(E28*J28,2)</f>
        <v>0</v>
      </c>
      <c r="L28" s="173">
        <v>21</v>
      </c>
      <c r="M28" s="173">
        <f>G28*(1+L28/100)</f>
        <v>0</v>
      </c>
      <c r="N28" s="163">
        <v>3.925E-2</v>
      </c>
      <c r="O28" s="163">
        <f>ROUND(E28*N28,5)</f>
        <v>0.33559</v>
      </c>
      <c r="P28" s="163">
        <v>0</v>
      </c>
      <c r="Q28" s="163">
        <f>ROUND(E28*P28,5)</f>
        <v>0</v>
      </c>
      <c r="R28" s="163"/>
      <c r="S28" s="163"/>
      <c r="T28" s="164">
        <v>1.05</v>
      </c>
      <c r="U28" s="163">
        <f>ROUND(E28*T28,2)</f>
        <v>8.98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121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0"/>
      <c r="C29" s="196" t="s">
        <v>147</v>
      </c>
      <c r="D29" s="165"/>
      <c r="E29" s="170">
        <v>8.5500000000000007</v>
      </c>
      <c r="F29" s="173"/>
      <c r="G29" s="173"/>
      <c r="H29" s="173"/>
      <c r="I29" s="173"/>
      <c r="J29" s="173"/>
      <c r="K29" s="173"/>
      <c r="L29" s="173"/>
      <c r="M29" s="173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123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>
        <v>8</v>
      </c>
      <c r="B30" s="160" t="s">
        <v>148</v>
      </c>
      <c r="C30" s="195" t="s">
        <v>149</v>
      </c>
      <c r="D30" s="162" t="s">
        <v>133</v>
      </c>
      <c r="E30" s="169">
        <v>8.5500000000000007</v>
      </c>
      <c r="F30" s="172"/>
      <c r="G30" s="173">
        <f>ROUND(E30*F30,2)</f>
        <v>0</v>
      </c>
      <c r="H30" s="172"/>
      <c r="I30" s="173">
        <f>ROUND(E30*H30,2)</f>
        <v>0</v>
      </c>
      <c r="J30" s="172"/>
      <c r="K30" s="173">
        <f>ROUND(E30*J30,2)</f>
        <v>0</v>
      </c>
      <c r="L30" s="173">
        <v>21</v>
      </c>
      <c r="M30" s="173">
        <f>G30*(1+L30/100)</f>
        <v>0</v>
      </c>
      <c r="N30" s="163">
        <v>0</v>
      </c>
      <c r="O30" s="163">
        <f>ROUND(E30*N30,5)</f>
        <v>0</v>
      </c>
      <c r="P30" s="163">
        <v>0</v>
      </c>
      <c r="Q30" s="163">
        <f>ROUND(E30*P30,5)</f>
        <v>0</v>
      </c>
      <c r="R30" s="163"/>
      <c r="S30" s="163"/>
      <c r="T30" s="164">
        <v>0.32</v>
      </c>
      <c r="U30" s="163">
        <f>ROUND(E30*T30,2)</f>
        <v>2.74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121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0"/>
      <c r="C31" s="196" t="s">
        <v>147</v>
      </c>
      <c r="D31" s="165"/>
      <c r="E31" s="170">
        <v>8.5500000000000007</v>
      </c>
      <c r="F31" s="173"/>
      <c r="G31" s="173"/>
      <c r="H31" s="173"/>
      <c r="I31" s="173"/>
      <c r="J31" s="173"/>
      <c r="K31" s="173"/>
      <c r="L31" s="173"/>
      <c r="M31" s="173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123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>
        <v>9</v>
      </c>
      <c r="B32" s="160" t="s">
        <v>150</v>
      </c>
      <c r="C32" s="195" t="s">
        <v>151</v>
      </c>
      <c r="D32" s="162" t="s">
        <v>120</v>
      </c>
      <c r="E32" s="169">
        <v>4.6805000000000003</v>
      </c>
      <c r="F32" s="172"/>
      <c r="G32" s="173">
        <f>ROUND(E32*F32,2)</f>
        <v>0</v>
      </c>
      <c r="H32" s="172"/>
      <c r="I32" s="173">
        <f>ROUND(E32*H32,2)</f>
        <v>0</v>
      </c>
      <c r="J32" s="172"/>
      <c r="K32" s="173">
        <f>ROUND(E32*J32,2)</f>
        <v>0</v>
      </c>
      <c r="L32" s="173">
        <v>21</v>
      </c>
      <c r="M32" s="173">
        <f>G32*(1+L32/100)</f>
        <v>0</v>
      </c>
      <c r="N32" s="163">
        <v>2.16</v>
      </c>
      <c r="O32" s="163">
        <f>ROUND(E32*N32,5)</f>
        <v>10.10988</v>
      </c>
      <c r="P32" s="163">
        <v>0</v>
      </c>
      <c r="Q32" s="163">
        <f>ROUND(E32*P32,5)</f>
        <v>0</v>
      </c>
      <c r="R32" s="163"/>
      <c r="S32" s="163"/>
      <c r="T32" s="164">
        <v>1.085</v>
      </c>
      <c r="U32" s="163">
        <f>ROUND(E32*T32,2)</f>
        <v>5.08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121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/>
      <c r="B33" s="160"/>
      <c r="C33" s="196" t="s">
        <v>152</v>
      </c>
      <c r="D33" s="165"/>
      <c r="E33" s="170">
        <v>4.6805000000000003</v>
      </c>
      <c r="F33" s="173"/>
      <c r="G33" s="173"/>
      <c r="H33" s="173"/>
      <c r="I33" s="173"/>
      <c r="J33" s="173"/>
      <c r="K33" s="173"/>
      <c r="L33" s="173"/>
      <c r="M33" s="173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123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>
        <v>10</v>
      </c>
      <c r="B34" s="160" t="s">
        <v>153</v>
      </c>
      <c r="C34" s="195" t="s">
        <v>154</v>
      </c>
      <c r="D34" s="162" t="s">
        <v>120</v>
      </c>
      <c r="E34" s="169">
        <v>22.154389999999999</v>
      </c>
      <c r="F34" s="172"/>
      <c r="G34" s="173">
        <f>ROUND(E34*F34,2)</f>
        <v>0</v>
      </c>
      <c r="H34" s="172"/>
      <c r="I34" s="173">
        <f>ROUND(E34*H34,2)</f>
        <v>0</v>
      </c>
      <c r="J34" s="172"/>
      <c r="K34" s="173">
        <f>ROUND(E34*J34,2)</f>
        <v>0</v>
      </c>
      <c r="L34" s="173">
        <v>21</v>
      </c>
      <c r="M34" s="173">
        <f>G34*(1+L34/100)</f>
        <v>0</v>
      </c>
      <c r="N34" s="163">
        <v>2.1</v>
      </c>
      <c r="O34" s="163">
        <f>ROUND(E34*N34,5)</f>
        <v>46.52422</v>
      </c>
      <c r="P34" s="163">
        <v>0</v>
      </c>
      <c r="Q34" s="163">
        <f>ROUND(E34*P34,5)</f>
        <v>0</v>
      </c>
      <c r="R34" s="163"/>
      <c r="S34" s="163"/>
      <c r="T34" s="164">
        <v>0.96499999999999997</v>
      </c>
      <c r="U34" s="163">
        <f>ROUND(E34*T34,2)</f>
        <v>21.38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121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33.75" outlineLevel="1" x14ac:dyDescent="0.2">
      <c r="A35" s="154"/>
      <c r="B35" s="160"/>
      <c r="C35" s="196" t="s">
        <v>127</v>
      </c>
      <c r="D35" s="165"/>
      <c r="E35" s="170">
        <v>22.154389999999999</v>
      </c>
      <c r="F35" s="173"/>
      <c r="G35" s="173"/>
      <c r="H35" s="173"/>
      <c r="I35" s="173"/>
      <c r="J35" s="173"/>
      <c r="K35" s="173"/>
      <c r="L35" s="173"/>
      <c r="M35" s="173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123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x14ac:dyDescent="0.2">
      <c r="A36" s="155" t="s">
        <v>116</v>
      </c>
      <c r="B36" s="161" t="s">
        <v>55</v>
      </c>
      <c r="C36" s="197" t="s">
        <v>56</v>
      </c>
      <c r="D36" s="166"/>
      <c r="E36" s="171"/>
      <c r="F36" s="174"/>
      <c r="G36" s="174">
        <f>SUMIF(AE37:AE45,"&lt;&gt;NOR",G37:G45)</f>
        <v>0</v>
      </c>
      <c r="H36" s="174"/>
      <c r="I36" s="174">
        <f>SUM(I37:I45)</f>
        <v>0</v>
      </c>
      <c r="J36" s="174"/>
      <c r="K36" s="174">
        <f>SUM(K37:K45)</f>
        <v>0</v>
      </c>
      <c r="L36" s="174"/>
      <c r="M36" s="174">
        <f>SUM(M37:M45)</f>
        <v>0</v>
      </c>
      <c r="N36" s="167"/>
      <c r="O36" s="167">
        <f>SUM(O37:O45)</f>
        <v>9.34206</v>
      </c>
      <c r="P36" s="167"/>
      <c r="Q36" s="167">
        <f>SUM(Q37:Q45)</f>
        <v>0</v>
      </c>
      <c r="R36" s="167"/>
      <c r="S36" s="167"/>
      <c r="T36" s="168"/>
      <c r="U36" s="167">
        <f>SUM(U37:U45)</f>
        <v>106.92</v>
      </c>
      <c r="AE36" t="s">
        <v>117</v>
      </c>
    </row>
    <row r="37" spans="1:60" outlineLevel="1" x14ac:dyDescent="0.2">
      <c r="A37" s="154">
        <v>11</v>
      </c>
      <c r="B37" s="160" t="s">
        <v>155</v>
      </c>
      <c r="C37" s="195" t="s">
        <v>156</v>
      </c>
      <c r="D37" s="162" t="s">
        <v>133</v>
      </c>
      <c r="E37" s="169">
        <v>21.587499999999999</v>
      </c>
      <c r="F37" s="172"/>
      <c r="G37" s="173">
        <f>ROUND(E37*F37,2)</f>
        <v>0</v>
      </c>
      <c r="H37" s="172"/>
      <c r="I37" s="173">
        <f>ROUND(E37*H37,2)</f>
        <v>0</v>
      </c>
      <c r="J37" s="172"/>
      <c r="K37" s="173">
        <f>ROUND(E37*J37,2)</f>
        <v>0</v>
      </c>
      <c r="L37" s="173">
        <v>21</v>
      </c>
      <c r="M37" s="173">
        <f>G37*(1+L37/100)</f>
        <v>0</v>
      </c>
      <c r="N37" s="163">
        <v>0.28500999999999999</v>
      </c>
      <c r="O37" s="163">
        <f>ROUND(E37*N37,5)</f>
        <v>6.1526500000000004</v>
      </c>
      <c r="P37" s="163">
        <v>0</v>
      </c>
      <c r="Q37" s="163">
        <f>ROUND(E37*P37,5)</f>
        <v>0</v>
      </c>
      <c r="R37" s="163"/>
      <c r="S37" s="163"/>
      <c r="T37" s="164">
        <v>3.4769999999999999</v>
      </c>
      <c r="U37" s="163">
        <f>ROUND(E37*T37,2)</f>
        <v>75.06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121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/>
      <c r="B38" s="160"/>
      <c r="C38" s="196" t="s">
        <v>157</v>
      </c>
      <c r="D38" s="165"/>
      <c r="E38" s="170">
        <v>21.587499999999999</v>
      </c>
      <c r="F38" s="173"/>
      <c r="G38" s="173"/>
      <c r="H38" s="173"/>
      <c r="I38" s="173"/>
      <c r="J38" s="173"/>
      <c r="K38" s="173"/>
      <c r="L38" s="173"/>
      <c r="M38" s="173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123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>
        <v>12</v>
      </c>
      <c r="B39" s="160" t="s">
        <v>158</v>
      </c>
      <c r="C39" s="195" t="s">
        <v>159</v>
      </c>
      <c r="D39" s="162" t="s">
        <v>133</v>
      </c>
      <c r="E39" s="169">
        <v>4.8834499999999998</v>
      </c>
      <c r="F39" s="172"/>
      <c r="G39" s="173">
        <f>ROUND(E39*F39,2)</f>
        <v>0</v>
      </c>
      <c r="H39" s="172"/>
      <c r="I39" s="173">
        <f>ROUND(E39*H39,2)</f>
        <v>0</v>
      </c>
      <c r="J39" s="172"/>
      <c r="K39" s="173">
        <f>ROUND(E39*J39,2)</f>
        <v>0</v>
      </c>
      <c r="L39" s="173">
        <v>21</v>
      </c>
      <c r="M39" s="173">
        <f>G39*(1+L39/100)</f>
        <v>0</v>
      </c>
      <c r="N39" s="163">
        <v>0.33715000000000001</v>
      </c>
      <c r="O39" s="163">
        <f>ROUND(E39*N39,5)</f>
        <v>1.64646</v>
      </c>
      <c r="P39" s="163">
        <v>0</v>
      </c>
      <c r="Q39" s="163">
        <f>ROUND(E39*P39,5)</f>
        <v>0</v>
      </c>
      <c r="R39" s="163"/>
      <c r="S39" s="163"/>
      <c r="T39" s="164">
        <v>4.0220000000000002</v>
      </c>
      <c r="U39" s="163">
        <f>ROUND(E39*T39,2)</f>
        <v>19.64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121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0"/>
      <c r="C40" s="196" t="s">
        <v>160</v>
      </c>
      <c r="D40" s="165"/>
      <c r="E40" s="170">
        <v>4.8834499999999998</v>
      </c>
      <c r="F40" s="173"/>
      <c r="G40" s="173"/>
      <c r="H40" s="173"/>
      <c r="I40" s="173"/>
      <c r="J40" s="173"/>
      <c r="K40" s="173"/>
      <c r="L40" s="173"/>
      <c r="M40" s="173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123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>
        <v>13</v>
      </c>
      <c r="B41" s="160" t="s">
        <v>161</v>
      </c>
      <c r="C41" s="195" t="s">
        <v>162</v>
      </c>
      <c r="D41" s="162" t="s">
        <v>133</v>
      </c>
      <c r="E41" s="169">
        <v>26.470949999999998</v>
      </c>
      <c r="F41" s="172"/>
      <c r="G41" s="173">
        <f>ROUND(E41*F41,2)</f>
        <v>0</v>
      </c>
      <c r="H41" s="172"/>
      <c r="I41" s="173">
        <f>ROUND(E41*H41,2)</f>
        <v>0</v>
      </c>
      <c r="J41" s="172"/>
      <c r="K41" s="173">
        <f>ROUND(E41*J41,2)</f>
        <v>0</v>
      </c>
      <c r="L41" s="173">
        <v>21</v>
      </c>
      <c r="M41" s="173">
        <f>G41*(1+L41/100)</f>
        <v>0</v>
      </c>
      <c r="N41" s="163">
        <v>1.9000000000000001E-4</v>
      </c>
      <c r="O41" s="163">
        <f>ROUND(E41*N41,5)</f>
        <v>5.0299999999999997E-3</v>
      </c>
      <c r="P41" s="163">
        <v>0</v>
      </c>
      <c r="Q41" s="163">
        <f>ROUND(E41*P41,5)</f>
        <v>0</v>
      </c>
      <c r="R41" s="163"/>
      <c r="S41" s="163"/>
      <c r="T41" s="164">
        <v>0.04</v>
      </c>
      <c r="U41" s="163">
        <f>ROUND(E41*T41,2)</f>
        <v>1.06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121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/>
      <c r="B42" s="160"/>
      <c r="C42" s="196" t="s">
        <v>157</v>
      </c>
      <c r="D42" s="165"/>
      <c r="E42" s="170">
        <v>21.587499999999999</v>
      </c>
      <c r="F42" s="173"/>
      <c r="G42" s="173"/>
      <c r="H42" s="173"/>
      <c r="I42" s="173"/>
      <c r="J42" s="173"/>
      <c r="K42" s="173"/>
      <c r="L42" s="173"/>
      <c r="M42" s="173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123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/>
      <c r="B43" s="160"/>
      <c r="C43" s="196" t="s">
        <v>160</v>
      </c>
      <c r="D43" s="165"/>
      <c r="E43" s="170">
        <v>4.8834499999999998</v>
      </c>
      <c r="F43" s="173"/>
      <c r="G43" s="173"/>
      <c r="H43" s="173"/>
      <c r="I43" s="173"/>
      <c r="J43" s="173"/>
      <c r="K43" s="173"/>
      <c r="L43" s="173"/>
      <c r="M43" s="173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123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>
        <v>14</v>
      </c>
      <c r="B44" s="160" t="s">
        <v>163</v>
      </c>
      <c r="C44" s="195" t="s">
        <v>164</v>
      </c>
      <c r="D44" s="162" t="s">
        <v>133</v>
      </c>
      <c r="E44" s="169">
        <v>7.2</v>
      </c>
      <c r="F44" s="172"/>
      <c r="G44" s="173">
        <f>ROUND(E44*F44,2)</f>
        <v>0</v>
      </c>
      <c r="H44" s="172"/>
      <c r="I44" s="173">
        <f>ROUND(E44*H44,2)</f>
        <v>0</v>
      </c>
      <c r="J44" s="172"/>
      <c r="K44" s="173">
        <f>ROUND(E44*J44,2)</f>
        <v>0</v>
      </c>
      <c r="L44" s="173">
        <v>21</v>
      </c>
      <c r="M44" s="173">
        <f>G44*(1+L44/100)</f>
        <v>0</v>
      </c>
      <c r="N44" s="163">
        <v>0.21360000000000001</v>
      </c>
      <c r="O44" s="163">
        <f>ROUND(E44*N44,5)</f>
        <v>1.53792</v>
      </c>
      <c r="P44" s="163">
        <v>0</v>
      </c>
      <c r="Q44" s="163">
        <f>ROUND(E44*P44,5)</f>
        <v>0</v>
      </c>
      <c r="R44" s="163"/>
      <c r="S44" s="163"/>
      <c r="T44" s="164">
        <v>1.55</v>
      </c>
      <c r="U44" s="163">
        <f>ROUND(E44*T44,2)</f>
        <v>11.16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121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/>
      <c r="B45" s="160"/>
      <c r="C45" s="196" t="s">
        <v>165</v>
      </c>
      <c r="D45" s="165"/>
      <c r="E45" s="170">
        <v>7.2</v>
      </c>
      <c r="F45" s="173"/>
      <c r="G45" s="173"/>
      <c r="H45" s="173"/>
      <c r="I45" s="173"/>
      <c r="J45" s="173"/>
      <c r="K45" s="173"/>
      <c r="L45" s="173"/>
      <c r="M45" s="173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123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x14ac:dyDescent="0.2">
      <c r="A46" s="155" t="s">
        <v>116</v>
      </c>
      <c r="B46" s="161" t="s">
        <v>57</v>
      </c>
      <c r="C46" s="197" t="s">
        <v>58</v>
      </c>
      <c r="D46" s="166"/>
      <c r="E46" s="171"/>
      <c r="F46" s="174"/>
      <c r="G46" s="174">
        <f>SUMIF(AE47:AE58,"&lt;&gt;NOR",G47:G58)</f>
        <v>0</v>
      </c>
      <c r="H46" s="174"/>
      <c r="I46" s="174">
        <f>SUM(I47:I58)</f>
        <v>0</v>
      </c>
      <c r="J46" s="174"/>
      <c r="K46" s="174">
        <f>SUM(K47:K58)</f>
        <v>0</v>
      </c>
      <c r="L46" s="174"/>
      <c r="M46" s="174">
        <f>SUM(M47:M58)</f>
        <v>0</v>
      </c>
      <c r="N46" s="167"/>
      <c r="O46" s="167">
        <f>SUM(O47:O58)</f>
        <v>4.84903</v>
      </c>
      <c r="P46" s="167"/>
      <c r="Q46" s="167">
        <f>SUM(Q47:Q58)</f>
        <v>0</v>
      </c>
      <c r="R46" s="167"/>
      <c r="S46" s="167"/>
      <c r="T46" s="168"/>
      <c r="U46" s="167">
        <f>SUM(U47:U58)</f>
        <v>189</v>
      </c>
      <c r="AE46" t="s">
        <v>117</v>
      </c>
    </row>
    <row r="47" spans="1:60" outlineLevel="1" x14ac:dyDescent="0.2">
      <c r="A47" s="154">
        <v>15</v>
      </c>
      <c r="B47" s="160" t="s">
        <v>166</v>
      </c>
      <c r="C47" s="195" t="s">
        <v>167</v>
      </c>
      <c r="D47" s="162" t="s">
        <v>168</v>
      </c>
      <c r="E47" s="169">
        <v>140.10499999999999</v>
      </c>
      <c r="F47" s="172"/>
      <c r="G47" s="173">
        <f>ROUND(E47*F47,2)</f>
        <v>0</v>
      </c>
      <c r="H47" s="172"/>
      <c r="I47" s="173">
        <f>ROUND(E47*H47,2)</f>
        <v>0</v>
      </c>
      <c r="J47" s="172"/>
      <c r="K47" s="173">
        <f>ROUND(E47*J47,2)</f>
        <v>0</v>
      </c>
      <c r="L47" s="173">
        <v>21</v>
      </c>
      <c r="M47" s="173">
        <f>G47*(1+L47/100)</f>
        <v>0</v>
      </c>
      <c r="N47" s="163">
        <v>3.4610000000000002E-2</v>
      </c>
      <c r="O47" s="163">
        <f>ROUND(E47*N47,5)</f>
        <v>4.84903</v>
      </c>
      <c r="P47" s="163">
        <v>0</v>
      </c>
      <c r="Q47" s="163">
        <f>ROUND(E47*P47,5)</f>
        <v>0</v>
      </c>
      <c r="R47" s="163"/>
      <c r="S47" s="163"/>
      <c r="T47" s="164">
        <v>1.349</v>
      </c>
      <c r="U47" s="163">
        <f>ROUND(E47*T47,2)</f>
        <v>189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121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 x14ac:dyDescent="0.2">
      <c r="A48" s="154"/>
      <c r="B48" s="160"/>
      <c r="C48" s="196" t="s">
        <v>169</v>
      </c>
      <c r="D48" s="165"/>
      <c r="E48" s="170">
        <v>4.3</v>
      </c>
      <c r="F48" s="173"/>
      <c r="G48" s="173"/>
      <c r="H48" s="173"/>
      <c r="I48" s="173"/>
      <c r="J48" s="173"/>
      <c r="K48" s="173"/>
      <c r="L48" s="173"/>
      <c r="M48" s="173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123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22.5" outlineLevel="1" x14ac:dyDescent="0.2">
      <c r="A49" s="154"/>
      <c r="B49" s="160"/>
      <c r="C49" s="196" t="s">
        <v>170</v>
      </c>
      <c r="D49" s="165"/>
      <c r="E49" s="170">
        <v>11.455</v>
      </c>
      <c r="F49" s="173"/>
      <c r="G49" s="173"/>
      <c r="H49" s="173"/>
      <c r="I49" s="173"/>
      <c r="J49" s="173"/>
      <c r="K49" s="173"/>
      <c r="L49" s="173"/>
      <c r="M49" s="173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123</v>
      </c>
      <c r="AF49" s="153">
        <v>0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/>
      <c r="B50" s="160"/>
      <c r="C50" s="196" t="s">
        <v>171</v>
      </c>
      <c r="D50" s="165"/>
      <c r="E50" s="170">
        <v>124.35</v>
      </c>
      <c r="F50" s="173"/>
      <c r="G50" s="173"/>
      <c r="H50" s="173"/>
      <c r="I50" s="173"/>
      <c r="J50" s="173"/>
      <c r="K50" s="173"/>
      <c r="L50" s="173"/>
      <c r="M50" s="173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123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>
        <v>16</v>
      </c>
      <c r="B51" s="160" t="s">
        <v>172</v>
      </c>
      <c r="C51" s="195" t="s">
        <v>173</v>
      </c>
      <c r="D51" s="162" t="s">
        <v>174</v>
      </c>
      <c r="E51" s="169">
        <v>1</v>
      </c>
      <c r="F51" s="172"/>
      <c r="G51" s="173">
        <f>ROUND(E51*F51,2)</f>
        <v>0</v>
      </c>
      <c r="H51" s="172"/>
      <c r="I51" s="173">
        <f>ROUND(E51*H51,2)</f>
        <v>0</v>
      </c>
      <c r="J51" s="172"/>
      <c r="K51" s="173">
        <f>ROUND(E51*J51,2)</f>
        <v>0</v>
      </c>
      <c r="L51" s="173">
        <v>21</v>
      </c>
      <c r="M51" s="173">
        <f>G51*(1+L51/100)</f>
        <v>0</v>
      </c>
      <c r="N51" s="163">
        <v>0</v>
      </c>
      <c r="O51" s="163">
        <f>ROUND(E51*N51,5)</f>
        <v>0</v>
      </c>
      <c r="P51" s="163">
        <v>0</v>
      </c>
      <c r="Q51" s="163">
        <f>ROUND(E51*P51,5)</f>
        <v>0</v>
      </c>
      <c r="R51" s="163"/>
      <c r="S51" s="163"/>
      <c r="T51" s="164">
        <v>0</v>
      </c>
      <c r="U51" s="163">
        <f>ROUND(E51*T51,2)</f>
        <v>0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121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/>
      <c r="B52" s="160"/>
      <c r="C52" s="196" t="s">
        <v>51</v>
      </c>
      <c r="D52" s="165"/>
      <c r="E52" s="170">
        <v>1</v>
      </c>
      <c r="F52" s="173"/>
      <c r="G52" s="173"/>
      <c r="H52" s="173"/>
      <c r="I52" s="173"/>
      <c r="J52" s="173"/>
      <c r="K52" s="173"/>
      <c r="L52" s="173"/>
      <c r="M52" s="173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123</v>
      </c>
      <c r="AF52" s="153">
        <v>0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>
        <v>17</v>
      </c>
      <c r="B53" s="160" t="s">
        <v>175</v>
      </c>
      <c r="C53" s="195" t="s">
        <v>176</v>
      </c>
      <c r="D53" s="162" t="s">
        <v>0</v>
      </c>
      <c r="E53" s="169">
        <v>25</v>
      </c>
      <c r="F53" s="172"/>
      <c r="G53" s="173">
        <f>ROUND(E53*F53,2)</f>
        <v>0</v>
      </c>
      <c r="H53" s="172"/>
      <c r="I53" s="173">
        <f>ROUND(E53*H53,2)</f>
        <v>0</v>
      </c>
      <c r="J53" s="172"/>
      <c r="K53" s="173">
        <f>ROUND(E53*J53,2)</f>
        <v>0</v>
      </c>
      <c r="L53" s="173">
        <v>21</v>
      </c>
      <c r="M53" s="173">
        <f>G53*(1+L53/100)</f>
        <v>0</v>
      </c>
      <c r="N53" s="163">
        <v>0</v>
      </c>
      <c r="O53" s="163">
        <f>ROUND(E53*N53,5)</f>
        <v>0</v>
      </c>
      <c r="P53" s="163">
        <v>0</v>
      </c>
      <c r="Q53" s="163">
        <f>ROUND(E53*P53,5)</f>
        <v>0</v>
      </c>
      <c r="R53" s="163"/>
      <c r="S53" s="163"/>
      <c r="T53" s="164">
        <v>0</v>
      </c>
      <c r="U53" s="163">
        <f>ROUND(E53*T53,2)</f>
        <v>0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121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/>
      <c r="B54" s="160"/>
      <c r="C54" s="196" t="s">
        <v>177</v>
      </c>
      <c r="D54" s="165"/>
      <c r="E54" s="170">
        <v>25</v>
      </c>
      <c r="F54" s="173"/>
      <c r="G54" s="173"/>
      <c r="H54" s="173"/>
      <c r="I54" s="173"/>
      <c r="J54" s="173"/>
      <c r="K54" s="173"/>
      <c r="L54" s="173"/>
      <c r="M54" s="173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123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>
        <v>18</v>
      </c>
      <c r="B55" s="160" t="s">
        <v>178</v>
      </c>
      <c r="C55" s="195" t="s">
        <v>179</v>
      </c>
      <c r="D55" s="162" t="s">
        <v>180</v>
      </c>
      <c r="E55" s="169">
        <v>3</v>
      </c>
      <c r="F55" s="172"/>
      <c r="G55" s="173">
        <f>ROUND(E55*F55,2)</f>
        <v>0</v>
      </c>
      <c r="H55" s="172"/>
      <c r="I55" s="173">
        <f>ROUND(E55*H55,2)</f>
        <v>0</v>
      </c>
      <c r="J55" s="172"/>
      <c r="K55" s="173">
        <f>ROUND(E55*J55,2)</f>
        <v>0</v>
      </c>
      <c r="L55" s="173">
        <v>21</v>
      </c>
      <c r="M55" s="173">
        <f>G55*(1+L55/100)</f>
        <v>0</v>
      </c>
      <c r="N55" s="163">
        <v>0</v>
      </c>
      <c r="O55" s="163">
        <f>ROUND(E55*N55,5)</f>
        <v>0</v>
      </c>
      <c r="P55" s="163">
        <v>0</v>
      </c>
      <c r="Q55" s="163">
        <f>ROUND(E55*P55,5)</f>
        <v>0</v>
      </c>
      <c r="R55" s="163"/>
      <c r="S55" s="163"/>
      <c r="T55" s="164">
        <v>0</v>
      </c>
      <c r="U55" s="163">
        <f>ROUND(E55*T55,2)</f>
        <v>0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121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/>
      <c r="B56" s="160"/>
      <c r="C56" s="196" t="s">
        <v>55</v>
      </c>
      <c r="D56" s="165"/>
      <c r="E56" s="170">
        <v>3</v>
      </c>
      <c r="F56" s="173"/>
      <c r="G56" s="173"/>
      <c r="H56" s="173"/>
      <c r="I56" s="173"/>
      <c r="J56" s="173"/>
      <c r="K56" s="173"/>
      <c r="L56" s="173"/>
      <c r="M56" s="173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123</v>
      </c>
      <c r="AF56" s="153">
        <v>0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2.5" outlineLevel="1" x14ac:dyDescent="0.2">
      <c r="A57" s="154">
        <v>19</v>
      </c>
      <c r="B57" s="160" t="s">
        <v>181</v>
      </c>
      <c r="C57" s="195" t="s">
        <v>182</v>
      </c>
      <c r="D57" s="162" t="s">
        <v>174</v>
      </c>
      <c r="E57" s="169">
        <v>1</v>
      </c>
      <c r="F57" s="172"/>
      <c r="G57" s="173">
        <f>ROUND(E57*F57,2)</f>
        <v>0</v>
      </c>
      <c r="H57" s="172"/>
      <c r="I57" s="173">
        <f>ROUND(E57*H57,2)</f>
        <v>0</v>
      </c>
      <c r="J57" s="172"/>
      <c r="K57" s="173">
        <f>ROUND(E57*J57,2)</f>
        <v>0</v>
      </c>
      <c r="L57" s="173">
        <v>21</v>
      </c>
      <c r="M57" s="173">
        <f>G57*(1+L57/100)</f>
        <v>0</v>
      </c>
      <c r="N57" s="163">
        <v>0</v>
      </c>
      <c r="O57" s="163">
        <f>ROUND(E57*N57,5)</f>
        <v>0</v>
      </c>
      <c r="P57" s="163">
        <v>0</v>
      </c>
      <c r="Q57" s="163">
        <f>ROUND(E57*P57,5)</f>
        <v>0</v>
      </c>
      <c r="R57" s="163"/>
      <c r="S57" s="163"/>
      <c r="T57" s="164">
        <v>0</v>
      </c>
      <c r="U57" s="163">
        <f>ROUND(E57*T57,2)</f>
        <v>0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121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/>
      <c r="B58" s="160"/>
      <c r="C58" s="196" t="s">
        <v>51</v>
      </c>
      <c r="D58" s="165"/>
      <c r="E58" s="170">
        <v>1</v>
      </c>
      <c r="F58" s="173"/>
      <c r="G58" s="173"/>
      <c r="H58" s="173"/>
      <c r="I58" s="173"/>
      <c r="J58" s="173"/>
      <c r="K58" s="173"/>
      <c r="L58" s="173"/>
      <c r="M58" s="173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123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x14ac:dyDescent="0.2">
      <c r="A59" s="155" t="s">
        <v>116</v>
      </c>
      <c r="B59" s="161" t="s">
        <v>59</v>
      </c>
      <c r="C59" s="197" t="s">
        <v>60</v>
      </c>
      <c r="D59" s="166"/>
      <c r="E59" s="171"/>
      <c r="F59" s="174"/>
      <c r="G59" s="174">
        <f>SUMIF(AE60:AE91,"&lt;&gt;NOR",G60:G91)</f>
        <v>0</v>
      </c>
      <c r="H59" s="174"/>
      <c r="I59" s="174">
        <f>SUM(I60:I91)</f>
        <v>0</v>
      </c>
      <c r="J59" s="174"/>
      <c r="K59" s="174">
        <f>SUM(K60:K91)</f>
        <v>0</v>
      </c>
      <c r="L59" s="174"/>
      <c r="M59" s="174">
        <f>SUM(M60:M91)</f>
        <v>0</v>
      </c>
      <c r="N59" s="167"/>
      <c r="O59" s="167">
        <f>SUM(O60:O91)</f>
        <v>142.93779000000001</v>
      </c>
      <c r="P59" s="167"/>
      <c r="Q59" s="167">
        <f>SUM(Q60:Q91)</f>
        <v>0</v>
      </c>
      <c r="R59" s="167"/>
      <c r="S59" s="167"/>
      <c r="T59" s="168"/>
      <c r="U59" s="167">
        <f>SUM(U60:U91)</f>
        <v>142.94</v>
      </c>
      <c r="AE59" t="s">
        <v>117</v>
      </c>
    </row>
    <row r="60" spans="1:60" outlineLevel="1" x14ac:dyDescent="0.2">
      <c r="A60" s="154">
        <v>20</v>
      </c>
      <c r="B60" s="160" t="s">
        <v>183</v>
      </c>
      <c r="C60" s="195" t="s">
        <v>184</v>
      </c>
      <c r="D60" s="162" t="s">
        <v>133</v>
      </c>
      <c r="E60" s="169">
        <v>244.51</v>
      </c>
      <c r="F60" s="172"/>
      <c r="G60" s="173">
        <f>ROUND(E60*F60,2)</f>
        <v>0</v>
      </c>
      <c r="H60" s="172"/>
      <c r="I60" s="173">
        <f>ROUND(E60*H60,2)</f>
        <v>0</v>
      </c>
      <c r="J60" s="172"/>
      <c r="K60" s="173">
        <f>ROUND(E60*J60,2)</f>
        <v>0</v>
      </c>
      <c r="L60" s="173">
        <v>21</v>
      </c>
      <c r="M60" s="173">
        <f>G60*(1+L60/100)</f>
        <v>0</v>
      </c>
      <c r="N60" s="163">
        <v>7.5600000000000001E-2</v>
      </c>
      <c r="O60" s="163">
        <f>ROUND(E60*N60,5)</f>
        <v>18.484960000000001</v>
      </c>
      <c r="P60" s="163">
        <v>0</v>
      </c>
      <c r="Q60" s="163">
        <f>ROUND(E60*P60,5)</f>
        <v>0</v>
      </c>
      <c r="R60" s="163"/>
      <c r="S60" s="163"/>
      <c r="T60" s="164">
        <v>2.5000000000000001E-2</v>
      </c>
      <c r="U60" s="163">
        <f>ROUND(E60*T60,2)</f>
        <v>6.11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121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/>
      <c r="B61" s="160"/>
      <c r="C61" s="196" t="s">
        <v>185</v>
      </c>
      <c r="D61" s="165"/>
      <c r="E61" s="170">
        <v>8.51</v>
      </c>
      <c r="F61" s="173"/>
      <c r="G61" s="173"/>
      <c r="H61" s="173"/>
      <c r="I61" s="173"/>
      <c r="J61" s="173"/>
      <c r="K61" s="173"/>
      <c r="L61" s="173"/>
      <c r="M61" s="173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123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/>
      <c r="B62" s="160"/>
      <c r="C62" s="196" t="s">
        <v>134</v>
      </c>
      <c r="D62" s="165"/>
      <c r="E62" s="170">
        <v>236</v>
      </c>
      <c r="F62" s="173"/>
      <c r="G62" s="173"/>
      <c r="H62" s="173"/>
      <c r="I62" s="173"/>
      <c r="J62" s="173"/>
      <c r="K62" s="173"/>
      <c r="L62" s="173"/>
      <c r="M62" s="173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123</v>
      </c>
      <c r="AF62" s="153">
        <v>0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>
        <v>21</v>
      </c>
      <c r="B63" s="160" t="s">
        <v>186</v>
      </c>
      <c r="C63" s="195" t="s">
        <v>187</v>
      </c>
      <c r="D63" s="162" t="s">
        <v>133</v>
      </c>
      <c r="E63" s="169">
        <v>4.5865</v>
      </c>
      <c r="F63" s="172"/>
      <c r="G63" s="173">
        <f>ROUND(E63*F63,2)</f>
        <v>0</v>
      </c>
      <c r="H63" s="172"/>
      <c r="I63" s="173">
        <f>ROUND(E63*H63,2)</f>
        <v>0</v>
      </c>
      <c r="J63" s="172"/>
      <c r="K63" s="173">
        <f>ROUND(E63*J63,2)</f>
        <v>0</v>
      </c>
      <c r="L63" s="173">
        <v>21</v>
      </c>
      <c r="M63" s="173">
        <f>G63*(1+L63/100)</f>
        <v>0</v>
      </c>
      <c r="N63" s="163">
        <v>9.8199999999999996E-2</v>
      </c>
      <c r="O63" s="163">
        <f>ROUND(E63*N63,5)</f>
        <v>0.45039000000000001</v>
      </c>
      <c r="P63" s="163">
        <v>0</v>
      </c>
      <c r="Q63" s="163">
        <f>ROUND(E63*P63,5)</f>
        <v>0</v>
      </c>
      <c r="R63" s="163"/>
      <c r="S63" s="163"/>
      <c r="T63" s="164">
        <v>0.02</v>
      </c>
      <c r="U63" s="163">
        <f>ROUND(E63*T63,2)</f>
        <v>0.09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121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/>
      <c r="B64" s="160"/>
      <c r="C64" s="196" t="s">
        <v>125</v>
      </c>
      <c r="D64" s="165"/>
      <c r="E64" s="170">
        <v>4.5865</v>
      </c>
      <c r="F64" s="173"/>
      <c r="G64" s="173"/>
      <c r="H64" s="173"/>
      <c r="I64" s="173"/>
      <c r="J64" s="173"/>
      <c r="K64" s="173"/>
      <c r="L64" s="173"/>
      <c r="M64" s="173"/>
      <c r="N64" s="163"/>
      <c r="O64" s="163"/>
      <c r="P64" s="163"/>
      <c r="Q64" s="163"/>
      <c r="R64" s="163"/>
      <c r="S64" s="163"/>
      <c r="T64" s="164"/>
      <c r="U64" s="163"/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123</v>
      </c>
      <c r="AF64" s="153">
        <v>0</v>
      </c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>
        <v>22</v>
      </c>
      <c r="B65" s="160" t="s">
        <v>188</v>
      </c>
      <c r="C65" s="195" t="s">
        <v>189</v>
      </c>
      <c r="D65" s="162" t="s">
        <v>133</v>
      </c>
      <c r="E65" s="169">
        <v>8.51</v>
      </c>
      <c r="F65" s="172"/>
      <c r="G65" s="173">
        <f>ROUND(E65*F65,2)</f>
        <v>0</v>
      </c>
      <c r="H65" s="172"/>
      <c r="I65" s="173">
        <f>ROUND(E65*H65,2)</f>
        <v>0</v>
      </c>
      <c r="J65" s="172"/>
      <c r="K65" s="173">
        <f>ROUND(E65*J65,2)</f>
        <v>0</v>
      </c>
      <c r="L65" s="173">
        <v>21</v>
      </c>
      <c r="M65" s="173">
        <f>G65*(1+L65/100)</f>
        <v>0</v>
      </c>
      <c r="N65" s="163">
        <v>0.3024</v>
      </c>
      <c r="O65" s="163">
        <f>ROUND(E65*N65,5)</f>
        <v>2.57342</v>
      </c>
      <c r="P65" s="163">
        <v>0</v>
      </c>
      <c r="Q65" s="163">
        <f>ROUND(E65*P65,5)</f>
        <v>0</v>
      </c>
      <c r="R65" s="163"/>
      <c r="S65" s="163"/>
      <c r="T65" s="164">
        <v>2.5000000000000001E-2</v>
      </c>
      <c r="U65" s="163">
        <f>ROUND(E65*T65,2)</f>
        <v>0.21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121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/>
      <c r="B66" s="160"/>
      <c r="C66" s="196" t="s">
        <v>185</v>
      </c>
      <c r="D66" s="165"/>
      <c r="E66" s="170">
        <v>8.51</v>
      </c>
      <c r="F66" s="173"/>
      <c r="G66" s="173"/>
      <c r="H66" s="173"/>
      <c r="I66" s="173"/>
      <c r="J66" s="173"/>
      <c r="K66" s="173"/>
      <c r="L66" s="173"/>
      <c r="M66" s="173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123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>
        <v>23</v>
      </c>
      <c r="B67" s="160" t="s">
        <v>190</v>
      </c>
      <c r="C67" s="195" t="s">
        <v>191</v>
      </c>
      <c r="D67" s="162" t="s">
        <v>133</v>
      </c>
      <c r="E67" s="169">
        <v>248.5865</v>
      </c>
      <c r="F67" s="172"/>
      <c r="G67" s="173">
        <f>ROUND(E67*F67,2)</f>
        <v>0</v>
      </c>
      <c r="H67" s="172"/>
      <c r="I67" s="173">
        <f>ROUND(E67*H67,2)</f>
        <v>0</v>
      </c>
      <c r="J67" s="172"/>
      <c r="K67" s="173">
        <f>ROUND(E67*J67,2)</f>
        <v>0</v>
      </c>
      <c r="L67" s="173">
        <v>21</v>
      </c>
      <c r="M67" s="173">
        <f>G67*(1+L67/100)</f>
        <v>0</v>
      </c>
      <c r="N67" s="163">
        <v>0.27994000000000002</v>
      </c>
      <c r="O67" s="163">
        <f>ROUND(E67*N67,5)</f>
        <v>69.589299999999994</v>
      </c>
      <c r="P67" s="163">
        <v>0</v>
      </c>
      <c r="Q67" s="163">
        <f>ROUND(E67*P67,5)</f>
        <v>0</v>
      </c>
      <c r="R67" s="163"/>
      <c r="S67" s="163"/>
      <c r="T67" s="164">
        <v>0.03</v>
      </c>
      <c r="U67" s="163">
        <f>ROUND(E67*T67,2)</f>
        <v>7.46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121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/>
      <c r="B68" s="160"/>
      <c r="C68" s="196" t="s">
        <v>125</v>
      </c>
      <c r="D68" s="165"/>
      <c r="E68" s="170">
        <v>4.5865</v>
      </c>
      <c r="F68" s="173"/>
      <c r="G68" s="173"/>
      <c r="H68" s="173"/>
      <c r="I68" s="173"/>
      <c r="J68" s="173"/>
      <c r="K68" s="173"/>
      <c r="L68" s="173"/>
      <c r="M68" s="173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123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/>
      <c r="B69" s="160"/>
      <c r="C69" s="196" t="s">
        <v>134</v>
      </c>
      <c r="D69" s="165"/>
      <c r="E69" s="170">
        <v>236</v>
      </c>
      <c r="F69" s="173"/>
      <c r="G69" s="173"/>
      <c r="H69" s="173"/>
      <c r="I69" s="173"/>
      <c r="J69" s="173"/>
      <c r="K69" s="173"/>
      <c r="L69" s="173"/>
      <c r="M69" s="173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123</v>
      </c>
      <c r="AF69" s="153">
        <v>0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/>
      <c r="B70" s="160"/>
      <c r="C70" s="196" t="s">
        <v>192</v>
      </c>
      <c r="D70" s="165"/>
      <c r="E70" s="170">
        <v>8</v>
      </c>
      <c r="F70" s="173"/>
      <c r="G70" s="173"/>
      <c r="H70" s="173"/>
      <c r="I70" s="173"/>
      <c r="J70" s="173"/>
      <c r="K70" s="173"/>
      <c r="L70" s="173"/>
      <c r="M70" s="173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123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>
        <v>24</v>
      </c>
      <c r="B71" s="160" t="s">
        <v>193</v>
      </c>
      <c r="C71" s="195" t="s">
        <v>194</v>
      </c>
      <c r="D71" s="162" t="s">
        <v>133</v>
      </c>
      <c r="E71" s="169">
        <v>249.09649999999999</v>
      </c>
      <c r="F71" s="172"/>
      <c r="G71" s="173">
        <f>ROUND(E71*F71,2)</f>
        <v>0</v>
      </c>
      <c r="H71" s="172"/>
      <c r="I71" s="173">
        <f>ROUND(E71*H71,2)</f>
        <v>0</v>
      </c>
      <c r="J71" s="172"/>
      <c r="K71" s="173">
        <f>ROUND(E71*J71,2)</f>
        <v>0</v>
      </c>
      <c r="L71" s="173">
        <v>21</v>
      </c>
      <c r="M71" s="173">
        <f>G71*(1+L71/100)</f>
        <v>0</v>
      </c>
      <c r="N71" s="163">
        <v>7.1999999999999995E-2</v>
      </c>
      <c r="O71" s="163">
        <f>ROUND(E71*N71,5)</f>
        <v>17.934950000000001</v>
      </c>
      <c r="P71" s="163">
        <v>0</v>
      </c>
      <c r="Q71" s="163">
        <f>ROUND(E71*P71,5)</f>
        <v>0</v>
      </c>
      <c r="R71" s="163"/>
      <c r="S71" s="163"/>
      <c r="T71" s="164">
        <v>0.38</v>
      </c>
      <c r="U71" s="163">
        <f>ROUND(E71*T71,2)</f>
        <v>94.66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121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/>
      <c r="B72" s="160"/>
      <c r="C72" s="196" t="s">
        <v>125</v>
      </c>
      <c r="D72" s="165"/>
      <c r="E72" s="170">
        <v>4.5865</v>
      </c>
      <c r="F72" s="173"/>
      <c r="G72" s="173"/>
      <c r="H72" s="173"/>
      <c r="I72" s="173"/>
      <c r="J72" s="173"/>
      <c r="K72" s="173"/>
      <c r="L72" s="173"/>
      <c r="M72" s="173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123</v>
      </c>
      <c r="AF72" s="153">
        <v>0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/>
      <c r="B73" s="160"/>
      <c r="C73" s="196" t="s">
        <v>185</v>
      </c>
      <c r="D73" s="165"/>
      <c r="E73" s="170">
        <v>8.51</v>
      </c>
      <c r="F73" s="173"/>
      <c r="G73" s="173"/>
      <c r="H73" s="173"/>
      <c r="I73" s="173"/>
      <c r="J73" s="173"/>
      <c r="K73" s="173"/>
      <c r="L73" s="173"/>
      <c r="M73" s="173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123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/>
      <c r="B74" s="160"/>
      <c r="C74" s="196" t="s">
        <v>134</v>
      </c>
      <c r="D74" s="165"/>
      <c r="E74" s="170">
        <v>236</v>
      </c>
      <c r="F74" s="173"/>
      <c r="G74" s="173"/>
      <c r="H74" s="173"/>
      <c r="I74" s="173"/>
      <c r="J74" s="173"/>
      <c r="K74" s="173"/>
      <c r="L74" s="173"/>
      <c r="M74" s="173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123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>
        <v>25</v>
      </c>
      <c r="B75" s="160" t="s">
        <v>195</v>
      </c>
      <c r="C75" s="195" t="s">
        <v>196</v>
      </c>
      <c r="D75" s="162" t="s">
        <v>133</v>
      </c>
      <c r="E75" s="169">
        <v>9.3610000000000007</v>
      </c>
      <c r="F75" s="172"/>
      <c r="G75" s="173">
        <f>ROUND(E75*F75,2)</f>
        <v>0</v>
      </c>
      <c r="H75" s="172"/>
      <c r="I75" s="173">
        <f>ROUND(E75*H75,2)</f>
        <v>0</v>
      </c>
      <c r="J75" s="172"/>
      <c r="K75" s="173">
        <f>ROUND(E75*J75,2)</f>
        <v>0</v>
      </c>
      <c r="L75" s="173">
        <v>21</v>
      </c>
      <c r="M75" s="173">
        <f>G75*(1+L75/100)</f>
        <v>0</v>
      </c>
      <c r="N75" s="163">
        <v>9.6000000000000002E-2</v>
      </c>
      <c r="O75" s="163">
        <f>ROUND(E75*N75,5)</f>
        <v>0.89866000000000001</v>
      </c>
      <c r="P75" s="163">
        <v>0</v>
      </c>
      <c r="Q75" s="163">
        <f>ROUND(E75*P75,5)</f>
        <v>0</v>
      </c>
      <c r="R75" s="163"/>
      <c r="S75" s="163"/>
      <c r="T75" s="164">
        <v>0</v>
      </c>
      <c r="U75" s="163">
        <f>ROUND(E75*T75,2)</f>
        <v>0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197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/>
      <c r="B76" s="160"/>
      <c r="C76" s="196" t="s">
        <v>198</v>
      </c>
      <c r="D76" s="165"/>
      <c r="E76" s="170">
        <v>9.3610000000000007</v>
      </c>
      <c r="F76" s="173"/>
      <c r="G76" s="173"/>
      <c r="H76" s="173"/>
      <c r="I76" s="173"/>
      <c r="J76" s="173"/>
      <c r="K76" s="173"/>
      <c r="L76" s="173"/>
      <c r="M76" s="173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123</v>
      </c>
      <c r="AF76" s="153">
        <v>0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>
        <v>26</v>
      </c>
      <c r="B77" s="160" t="s">
        <v>199</v>
      </c>
      <c r="C77" s="195" t="s">
        <v>200</v>
      </c>
      <c r="D77" s="162" t="s">
        <v>133</v>
      </c>
      <c r="E77" s="169">
        <v>9.3610000000000007</v>
      </c>
      <c r="F77" s="172"/>
      <c r="G77" s="173">
        <f>ROUND(E77*F77,2)</f>
        <v>0</v>
      </c>
      <c r="H77" s="172"/>
      <c r="I77" s="173">
        <f>ROUND(E77*H77,2)</f>
        <v>0</v>
      </c>
      <c r="J77" s="172"/>
      <c r="K77" s="173">
        <f>ROUND(E77*J77,2)</f>
        <v>0</v>
      </c>
      <c r="L77" s="173">
        <v>21</v>
      </c>
      <c r="M77" s="173">
        <f>G77*(1+L77/100)</f>
        <v>0</v>
      </c>
      <c r="N77" s="163">
        <v>0</v>
      </c>
      <c r="O77" s="163">
        <f>ROUND(E77*N77,5)</f>
        <v>0</v>
      </c>
      <c r="P77" s="163">
        <v>0</v>
      </c>
      <c r="Q77" s="163">
        <f>ROUND(E77*P77,5)</f>
        <v>0</v>
      </c>
      <c r="R77" s="163"/>
      <c r="S77" s="163"/>
      <c r="T77" s="164">
        <v>0</v>
      </c>
      <c r="U77" s="163">
        <f>ROUND(E77*T77,2)</f>
        <v>0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121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/>
      <c r="B78" s="160"/>
      <c r="C78" s="196" t="s">
        <v>198</v>
      </c>
      <c r="D78" s="165"/>
      <c r="E78" s="170">
        <v>9.3610000000000007</v>
      </c>
      <c r="F78" s="173"/>
      <c r="G78" s="173"/>
      <c r="H78" s="173"/>
      <c r="I78" s="173"/>
      <c r="J78" s="173"/>
      <c r="K78" s="173"/>
      <c r="L78" s="173"/>
      <c r="M78" s="173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123</v>
      </c>
      <c r="AF78" s="153">
        <v>0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ht="22.5" outlineLevel="1" x14ac:dyDescent="0.2">
      <c r="A79" s="154">
        <v>27</v>
      </c>
      <c r="B79" s="160" t="s">
        <v>201</v>
      </c>
      <c r="C79" s="195" t="s">
        <v>202</v>
      </c>
      <c r="D79" s="162" t="s">
        <v>133</v>
      </c>
      <c r="E79" s="169">
        <v>247.8</v>
      </c>
      <c r="F79" s="172"/>
      <c r="G79" s="173">
        <f>ROUND(E79*F79,2)</f>
        <v>0</v>
      </c>
      <c r="H79" s="172"/>
      <c r="I79" s="173">
        <f>ROUND(E79*H79,2)</f>
        <v>0</v>
      </c>
      <c r="J79" s="172"/>
      <c r="K79" s="173">
        <f>ROUND(E79*J79,2)</f>
        <v>0</v>
      </c>
      <c r="L79" s="173">
        <v>21</v>
      </c>
      <c r="M79" s="173">
        <f>G79*(1+L79/100)</f>
        <v>0</v>
      </c>
      <c r="N79" s="163">
        <v>0.11</v>
      </c>
      <c r="O79" s="163">
        <f>ROUND(E79*N79,5)</f>
        <v>27.257999999999999</v>
      </c>
      <c r="P79" s="163">
        <v>0</v>
      </c>
      <c r="Q79" s="163">
        <f>ROUND(E79*P79,5)</f>
        <v>0</v>
      </c>
      <c r="R79" s="163"/>
      <c r="S79" s="163"/>
      <c r="T79" s="164">
        <v>0</v>
      </c>
      <c r="U79" s="163">
        <f>ROUND(E79*T79,2)</f>
        <v>0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197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/>
      <c r="B80" s="160"/>
      <c r="C80" s="196" t="s">
        <v>203</v>
      </c>
      <c r="D80" s="165"/>
      <c r="E80" s="170">
        <v>247.8</v>
      </c>
      <c r="F80" s="173"/>
      <c r="G80" s="173"/>
      <c r="H80" s="173"/>
      <c r="I80" s="173"/>
      <c r="J80" s="173"/>
      <c r="K80" s="173"/>
      <c r="L80" s="173"/>
      <c r="M80" s="173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123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54">
        <v>28</v>
      </c>
      <c r="B81" s="160" t="s">
        <v>204</v>
      </c>
      <c r="C81" s="195" t="s">
        <v>205</v>
      </c>
      <c r="D81" s="162" t="s">
        <v>168</v>
      </c>
      <c r="E81" s="169">
        <v>76.866</v>
      </c>
      <c r="F81" s="172"/>
      <c r="G81" s="173">
        <f>ROUND(E81*F81,2)</f>
        <v>0</v>
      </c>
      <c r="H81" s="172"/>
      <c r="I81" s="173">
        <f>ROUND(E81*H81,2)</f>
        <v>0</v>
      </c>
      <c r="J81" s="172"/>
      <c r="K81" s="173">
        <f>ROUND(E81*J81,2)</f>
        <v>0</v>
      </c>
      <c r="L81" s="173">
        <v>21</v>
      </c>
      <c r="M81" s="173">
        <f>G81*(1+L81/100)</f>
        <v>0</v>
      </c>
      <c r="N81" s="163">
        <v>0</v>
      </c>
      <c r="O81" s="163">
        <f>ROUND(E81*N81,5)</f>
        <v>0</v>
      </c>
      <c r="P81" s="163">
        <v>0</v>
      </c>
      <c r="Q81" s="163">
        <f>ROUND(E81*P81,5)</f>
        <v>0</v>
      </c>
      <c r="R81" s="163"/>
      <c r="S81" s="163"/>
      <c r="T81" s="164">
        <v>0.37</v>
      </c>
      <c r="U81" s="163">
        <f>ROUND(E81*T81,2)</f>
        <v>28.44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121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ht="22.5" outlineLevel="1" x14ac:dyDescent="0.2">
      <c r="A82" s="154"/>
      <c r="B82" s="160"/>
      <c r="C82" s="196" t="s">
        <v>206</v>
      </c>
      <c r="D82" s="165"/>
      <c r="E82" s="170">
        <v>70.415999999999997</v>
      </c>
      <c r="F82" s="173"/>
      <c r="G82" s="173"/>
      <c r="H82" s="173"/>
      <c r="I82" s="173"/>
      <c r="J82" s="173"/>
      <c r="K82" s="173"/>
      <c r="L82" s="173"/>
      <c r="M82" s="173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123</v>
      </c>
      <c r="AF82" s="153">
        <v>0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54"/>
      <c r="B83" s="160"/>
      <c r="C83" s="196" t="s">
        <v>207</v>
      </c>
      <c r="D83" s="165"/>
      <c r="E83" s="170">
        <v>6.45</v>
      </c>
      <c r="F83" s="173"/>
      <c r="G83" s="173"/>
      <c r="H83" s="173"/>
      <c r="I83" s="173"/>
      <c r="J83" s="173"/>
      <c r="K83" s="173"/>
      <c r="L83" s="173"/>
      <c r="M83" s="173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123</v>
      </c>
      <c r="AF83" s="153">
        <v>0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54">
        <v>29</v>
      </c>
      <c r="B84" s="160" t="s">
        <v>208</v>
      </c>
      <c r="C84" s="195" t="s">
        <v>209</v>
      </c>
      <c r="D84" s="162" t="s">
        <v>168</v>
      </c>
      <c r="E84" s="169">
        <v>13.11</v>
      </c>
      <c r="F84" s="172"/>
      <c r="G84" s="173">
        <f>ROUND(E84*F84,2)</f>
        <v>0</v>
      </c>
      <c r="H84" s="172"/>
      <c r="I84" s="173">
        <f>ROUND(E84*H84,2)</f>
        <v>0</v>
      </c>
      <c r="J84" s="172"/>
      <c r="K84" s="173">
        <f>ROUND(E84*J84,2)</f>
        <v>0</v>
      </c>
      <c r="L84" s="173">
        <v>21</v>
      </c>
      <c r="M84" s="173">
        <f>G84*(1+L84/100)</f>
        <v>0</v>
      </c>
      <c r="N84" s="163">
        <v>0.35942000000000002</v>
      </c>
      <c r="O84" s="163">
        <f>ROUND(E84*N84,5)</f>
        <v>4.7119999999999997</v>
      </c>
      <c r="P84" s="163">
        <v>0</v>
      </c>
      <c r="Q84" s="163">
        <f>ROUND(E84*P84,5)</f>
        <v>0</v>
      </c>
      <c r="R84" s="163"/>
      <c r="S84" s="163"/>
      <c r="T84" s="164">
        <v>0.45200000000000001</v>
      </c>
      <c r="U84" s="163">
        <f>ROUND(E84*T84,2)</f>
        <v>5.93</v>
      </c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121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54"/>
      <c r="B85" s="160"/>
      <c r="C85" s="196" t="s">
        <v>210</v>
      </c>
      <c r="D85" s="165"/>
      <c r="E85" s="170">
        <v>13.11</v>
      </c>
      <c r="F85" s="173"/>
      <c r="G85" s="173"/>
      <c r="H85" s="173"/>
      <c r="I85" s="173"/>
      <c r="J85" s="173"/>
      <c r="K85" s="173"/>
      <c r="L85" s="173"/>
      <c r="M85" s="173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123</v>
      </c>
      <c r="AF85" s="153">
        <v>0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ht="22.5" outlineLevel="1" x14ac:dyDescent="0.2">
      <c r="A86" s="154">
        <v>30</v>
      </c>
      <c r="B86" s="160" t="s">
        <v>211</v>
      </c>
      <c r="C86" s="195" t="s">
        <v>212</v>
      </c>
      <c r="D86" s="162" t="s">
        <v>213</v>
      </c>
      <c r="E86" s="169">
        <v>14</v>
      </c>
      <c r="F86" s="172"/>
      <c r="G86" s="173">
        <f>ROUND(E86*F86,2)</f>
        <v>0</v>
      </c>
      <c r="H86" s="172"/>
      <c r="I86" s="173">
        <f>ROUND(E86*H86,2)</f>
        <v>0</v>
      </c>
      <c r="J86" s="172"/>
      <c r="K86" s="173">
        <f>ROUND(E86*J86,2)</f>
        <v>0</v>
      </c>
      <c r="L86" s="173">
        <v>21</v>
      </c>
      <c r="M86" s="173">
        <f>G86*(1+L86/100)</f>
        <v>0</v>
      </c>
      <c r="N86" s="163">
        <v>7.3999999999999996E-2</v>
      </c>
      <c r="O86" s="163">
        <f>ROUND(E86*N86,5)</f>
        <v>1.036</v>
      </c>
      <c r="P86" s="163">
        <v>0</v>
      </c>
      <c r="Q86" s="163">
        <f>ROUND(E86*P86,5)</f>
        <v>0</v>
      </c>
      <c r="R86" s="163"/>
      <c r="S86" s="163"/>
      <c r="T86" s="164">
        <v>0</v>
      </c>
      <c r="U86" s="163">
        <f>ROUND(E86*T86,2)</f>
        <v>0</v>
      </c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197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/>
      <c r="B87" s="160"/>
      <c r="C87" s="196" t="s">
        <v>214</v>
      </c>
      <c r="D87" s="165"/>
      <c r="E87" s="170">
        <v>14</v>
      </c>
      <c r="F87" s="173"/>
      <c r="G87" s="173"/>
      <c r="H87" s="173"/>
      <c r="I87" s="173"/>
      <c r="J87" s="173"/>
      <c r="K87" s="173"/>
      <c r="L87" s="173"/>
      <c r="M87" s="173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123</v>
      </c>
      <c r="AF87" s="153">
        <v>0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>
        <v>31</v>
      </c>
      <c r="B88" s="160" t="s">
        <v>215</v>
      </c>
      <c r="C88" s="195" t="s">
        <v>216</v>
      </c>
      <c r="D88" s="162" t="s">
        <v>213</v>
      </c>
      <c r="E88" s="169">
        <v>1</v>
      </c>
      <c r="F88" s="172"/>
      <c r="G88" s="173">
        <f>ROUND(E88*F88,2)</f>
        <v>0</v>
      </c>
      <c r="H88" s="172"/>
      <c r="I88" s="173">
        <f>ROUND(E88*H88,2)</f>
        <v>0</v>
      </c>
      <c r="J88" s="172"/>
      <c r="K88" s="173">
        <f>ROUND(E88*J88,2)</f>
        <v>0</v>
      </c>
      <c r="L88" s="173">
        <v>21</v>
      </c>
      <c r="M88" s="173">
        <f>G88*(1+L88/100)</f>
        <v>0</v>
      </c>
      <c r="N88" s="163">
        <v>1.1E-4</v>
      </c>
      <c r="O88" s="163">
        <f>ROUND(E88*N88,5)</f>
        <v>1.1E-4</v>
      </c>
      <c r="P88" s="163">
        <v>0</v>
      </c>
      <c r="Q88" s="163">
        <f>ROUND(E88*P88,5)</f>
        <v>0</v>
      </c>
      <c r="R88" s="163"/>
      <c r="S88" s="163"/>
      <c r="T88" s="164">
        <v>0.04</v>
      </c>
      <c r="U88" s="163">
        <f>ROUND(E88*T88,2)</f>
        <v>0.04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121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/>
      <c r="B89" s="160"/>
      <c r="C89" s="196" t="s">
        <v>51</v>
      </c>
      <c r="D89" s="165"/>
      <c r="E89" s="170">
        <v>1</v>
      </c>
      <c r="F89" s="173"/>
      <c r="G89" s="173"/>
      <c r="H89" s="173"/>
      <c r="I89" s="173"/>
      <c r="J89" s="173"/>
      <c r="K89" s="173"/>
      <c r="L89" s="173"/>
      <c r="M89" s="173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123</v>
      </c>
      <c r="AF89" s="153">
        <v>0</v>
      </c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>
        <v>32</v>
      </c>
      <c r="B90" s="160" t="s">
        <v>217</v>
      </c>
      <c r="C90" s="195" t="s">
        <v>218</v>
      </c>
      <c r="D90" s="162" t="s">
        <v>133</v>
      </c>
      <c r="E90" s="169">
        <v>8</v>
      </c>
      <c r="F90" s="172"/>
      <c r="G90" s="173">
        <f>ROUND(E90*F90,2)</f>
        <v>0</v>
      </c>
      <c r="H90" s="172"/>
      <c r="I90" s="173">
        <f>ROUND(E90*H90,2)</f>
        <v>0</v>
      </c>
      <c r="J90" s="172"/>
      <c r="K90" s="173">
        <f>ROUND(E90*J90,2)</f>
        <v>0</v>
      </c>
      <c r="L90" s="173">
        <v>21</v>
      </c>
      <c r="M90" s="173">
        <f>G90*(1+L90/100)</f>
        <v>0</v>
      </c>
      <c r="N90" s="163">
        <v>0</v>
      </c>
      <c r="O90" s="163">
        <f>ROUND(E90*N90,5)</f>
        <v>0</v>
      </c>
      <c r="P90" s="163">
        <v>0</v>
      </c>
      <c r="Q90" s="163">
        <f>ROUND(E90*P90,5)</f>
        <v>0</v>
      </c>
      <c r="R90" s="163"/>
      <c r="S90" s="163"/>
      <c r="T90" s="164">
        <v>0</v>
      </c>
      <c r="U90" s="163">
        <f>ROUND(E90*T90,2)</f>
        <v>0</v>
      </c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121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54"/>
      <c r="B91" s="160"/>
      <c r="C91" s="196" t="s">
        <v>192</v>
      </c>
      <c r="D91" s="165"/>
      <c r="E91" s="170">
        <v>8</v>
      </c>
      <c r="F91" s="173"/>
      <c r="G91" s="173"/>
      <c r="H91" s="173"/>
      <c r="I91" s="173"/>
      <c r="J91" s="173"/>
      <c r="K91" s="173"/>
      <c r="L91" s="173"/>
      <c r="M91" s="173"/>
      <c r="N91" s="163"/>
      <c r="O91" s="163"/>
      <c r="P91" s="163"/>
      <c r="Q91" s="163"/>
      <c r="R91" s="163"/>
      <c r="S91" s="163"/>
      <c r="T91" s="164"/>
      <c r="U91" s="163"/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123</v>
      </c>
      <c r="AF91" s="153">
        <v>0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x14ac:dyDescent="0.2">
      <c r="A92" s="155" t="s">
        <v>116</v>
      </c>
      <c r="B92" s="161" t="s">
        <v>61</v>
      </c>
      <c r="C92" s="197" t="s">
        <v>62</v>
      </c>
      <c r="D92" s="166"/>
      <c r="E92" s="171"/>
      <c r="F92" s="174"/>
      <c r="G92" s="174">
        <f>SUMIF(AE93:AE94,"&lt;&gt;NOR",G93:G94)</f>
        <v>0</v>
      </c>
      <c r="H92" s="174"/>
      <c r="I92" s="174">
        <f>SUM(I93:I94)</f>
        <v>0</v>
      </c>
      <c r="J92" s="174"/>
      <c r="K92" s="174">
        <f>SUM(K93:K94)</f>
        <v>0</v>
      </c>
      <c r="L92" s="174"/>
      <c r="M92" s="174">
        <f>SUM(M93:M94)</f>
        <v>0</v>
      </c>
      <c r="N92" s="167"/>
      <c r="O92" s="167">
        <f>SUM(O93:O94)</f>
        <v>0</v>
      </c>
      <c r="P92" s="167"/>
      <c r="Q92" s="167">
        <f>SUM(Q93:Q94)</f>
        <v>0</v>
      </c>
      <c r="R92" s="167"/>
      <c r="S92" s="167"/>
      <c r="T92" s="168"/>
      <c r="U92" s="167">
        <f>SUM(U93:U94)</f>
        <v>1.5</v>
      </c>
      <c r="AE92" t="s">
        <v>117</v>
      </c>
    </row>
    <row r="93" spans="1:60" outlineLevel="1" x14ac:dyDescent="0.2">
      <c r="A93" s="154">
        <v>33</v>
      </c>
      <c r="B93" s="160" t="s">
        <v>219</v>
      </c>
      <c r="C93" s="195" t="s">
        <v>220</v>
      </c>
      <c r="D93" s="162" t="s">
        <v>213</v>
      </c>
      <c r="E93" s="169">
        <v>12</v>
      </c>
      <c r="F93" s="172"/>
      <c r="G93" s="173">
        <f>ROUND(E93*F93,2)</f>
        <v>0</v>
      </c>
      <c r="H93" s="172"/>
      <c r="I93" s="173">
        <f>ROUND(E93*H93,2)</f>
        <v>0</v>
      </c>
      <c r="J93" s="172"/>
      <c r="K93" s="173">
        <f>ROUND(E93*J93,2)</f>
        <v>0</v>
      </c>
      <c r="L93" s="173">
        <v>21</v>
      </c>
      <c r="M93" s="173">
        <f>G93*(1+L93/100)</f>
        <v>0</v>
      </c>
      <c r="N93" s="163">
        <v>0</v>
      </c>
      <c r="O93" s="163">
        <f>ROUND(E93*N93,5)</f>
        <v>0</v>
      </c>
      <c r="P93" s="163">
        <v>0</v>
      </c>
      <c r="Q93" s="163">
        <f>ROUND(E93*P93,5)</f>
        <v>0</v>
      </c>
      <c r="R93" s="163"/>
      <c r="S93" s="163"/>
      <c r="T93" s="164">
        <v>0.125</v>
      </c>
      <c r="U93" s="163">
        <f>ROUND(E93*T93,2)</f>
        <v>1.5</v>
      </c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121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54"/>
      <c r="B94" s="160"/>
      <c r="C94" s="196" t="s">
        <v>221</v>
      </c>
      <c r="D94" s="165"/>
      <c r="E94" s="170">
        <v>12</v>
      </c>
      <c r="F94" s="173"/>
      <c r="G94" s="173"/>
      <c r="H94" s="173"/>
      <c r="I94" s="173"/>
      <c r="J94" s="173"/>
      <c r="K94" s="173"/>
      <c r="L94" s="173"/>
      <c r="M94" s="173"/>
      <c r="N94" s="163"/>
      <c r="O94" s="163"/>
      <c r="P94" s="163"/>
      <c r="Q94" s="163"/>
      <c r="R94" s="163"/>
      <c r="S94" s="163"/>
      <c r="T94" s="164"/>
      <c r="U94" s="163"/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123</v>
      </c>
      <c r="AF94" s="153">
        <v>0</v>
      </c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x14ac:dyDescent="0.2">
      <c r="A95" s="155" t="s">
        <v>116</v>
      </c>
      <c r="B95" s="161" t="s">
        <v>63</v>
      </c>
      <c r="C95" s="197" t="s">
        <v>64</v>
      </c>
      <c r="D95" s="166"/>
      <c r="E95" s="171"/>
      <c r="F95" s="174"/>
      <c r="G95" s="174">
        <f>SUMIF(AE96:AE115,"&lt;&gt;NOR",G96:G115)</f>
        <v>0</v>
      </c>
      <c r="H95" s="174"/>
      <c r="I95" s="174">
        <f>SUM(I96:I115)</f>
        <v>0</v>
      </c>
      <c r="J95" s="174"/>
      <c r="K95" s="174">
        <f>SUM(K96:K115)</f>
        <v>0</v>
      </c>
      <c r="L95" s="174"/>
      <c r="M95" s="174">
        <f>SUM(M96:M115)</f>
        <v>0</v>
      </c>
      <c r="N95" s="167"/>
      <c r="O95" s="167">
        <f>SUM(O96:O115)</f>
        <v>2.1770000000000001E-2</v>
      </c>
      <c r="P95" s="167"/>
      <c r="Q95" s="167">
        <f>SUM(Q96:Q115)</f>
        <v>38.087330000000001</v>
      </c>
      <c r="R95" s="167"/>
      <c r="S95" s="167"/>
      <c r="T95" s="168"/>
      <c r="U95" s="167">
        <f>SUM(U96:U115)</f>
        <v>129.32999999999998</v>
      </c>
      <c r="AE95" t="s">
        <v>117</v>
      </c>
    </row>
    <row r="96" spans="1:60" outlineLevel="1" x14ac:dyDescent="0.2">
      <c r="A96" s="154">
        <v>34</v>
      </c>
      <c r="B96" s="160" t="s">
        <v>222</v>
      </c>
      <c r="C96" s="195" t="s">
        <v>223</v>
      </c>
      <c r="D96" s="162" t="s">
        <v>120</v>
      </c>
      <c r="E96" s="169">
        <v>3.9936449999999999</v>
      </c>
      <c r="F96" s="172"/>
      <c r="G96" s="173">
        <f>ROUND(E96*F96,2)</f>
        <v>0</v>
      </c>
      <c r="H96" s="172"/>
      <c r="I96" s="173">
        <f>ROUND(E96*H96,2)</f>
        <v>0</v>
      </c>
      <c r="J96" s="172"/>
      <c r="K96" s="173">
        <f>ROUND(E96*J96,2)</f>
        <v>0</v>
      </c>
      <c r="L96" s="173">
        <v>21</v>
      </c>
      <c r="M96" s="173">
        <f>G96*(1+L96/100)</f>
        <v>0</v>
      </c>
      <c r="N96" s="163">
        <v>0</v>
      </c>
      <c r="O96" s="163">
        <f>ROUND(E96*N96,5)</f>
        <v>0</v>
      </c>
      <c r="P96" s="163">
        <v>2.2000000000000002</v>
      </c>
      <c r="Q96" s="163">
        <f>ROUND(E96*P96,5)</f>
        <v>8.7860200000000006</v>
      </c>
      <c r="R96" s="163"/>
      <c r="S96" s="163"/>
      <c r="T96" s="164">
        <v>7.2</v>
      </c>
      <c r="U96" s="163">
        <f>ROUND(E96*T96,2)</f>
        <v>28.75</v>
      </c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121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54"/>
      <c r="B97" s="160"/>
      <c r="C97" s="196" t="s">
        <v>224</v>
      </c>
      <c r="D97" s="165"/>
      <c r="E97" s="170">
        <v>2.8188</v>
      </c>
      <c r="F97" s="173"/>
      <c r="G97" s="173"/>
      <c r="H97" s="173"/>
      <c r="I97" s="173"/>
      <c r="J97" s="173"/>
      <c r="K97" s="173"/>
      <c r="L97" s="173"/>
      <c r="M97" s="173"/>
      <c r="N97" s="163"/>
      <c r="O97" s="163"/>
      <c r="P97" s="163"/>
      <c r="Q97" s="163"/>
      <c r="R97" s="163"/>
      <c r="S97" s="163"/>
      <c r="T97" s="164"/>
      <c r="U97" s="163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123</v>
      </c>
      <c r="AF97" s="153">
        <v>0</v>
      </c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54"/>
      <c r="B98" s="160"/>
      <c r="C98" s="196" t="s">
        <v>225</v>
      </c>
      <c r="D98" s="165"/>
      <c r="E98" s="170">
        <v>0.720495</v>
      </c>
      <c r="F98" s="173"/>
      <c r="G98" s="173"/>
      <c r="H98" s="173"/>
      <c r="I98" s="173"/>
      <c r="J98" s="173"/>
      <c r="K98" s="173"/>
      <c r="L98" s="173"/>
      <c r="M98" s="173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123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54"/>
      <c r="B99" s="160"/>
      <c r="C99" s="196" t="s">
        <v>226</v>
      </c>
      <c r="D99" s="165"/>
      <c r="E99" s="170">
        <v>0.45434999999999998</v>
      </c>
      <c r="F99" s="173"/>
      <c r="G99" s="173"/>
      <c r="H99" s="173"/>
      <c r="I99" s="173"/>
      <c r="J99" s="173"/>
      <c r="K99" s="173"/>
      <c r="L99" s="173"/>
      <c r="M99" s="173"/>
      <c r="N99" s="163"/>
      <c r="O99" s="163"/>
      <c r="P99" s="163"/>
      <c r="Q99" s="163"/>
      <c r="R99" s="163"/>
      <c r="S99" s="163"/>
      <c r="T99" s="164"/>
      <c r="U99" s="163"/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123</v>
      </c>
      <c r="AF99" s="153">
        <v>0</v>
      </c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54">
        <v>35</v>
      </c>
      <c r="B100" s="160" t="s">
        <v>227</v>
      </c>
      <c r="C100" s="195" t="s">
        <v>228</v>
      </c>
      <c r="D100" s="162" t="s">
        <v>120</v>
      </c>
      <c r="E100" s="169">
        <v>7.3055250000000003</v>
      </c>
      <c r="F100" s="172"/>
      <c r="G100" s="173">
        <f>ROUND(E100*F100,2)</f>
        <v>0</v>
      </c>
      <c r="H100" s="172"/>
      <c r="I100" s="173">
        <f>ROUND(E100*H100,2)</f>
        <v>0</v>
      </c>
      <c r="J100" s="172"/>
      <c r="K100" s="173">
        <f>ROUND(E100*J100,2)</f>
        <v>0</v>
      </c>
      <c r="L100" s="173">
        <v>21</v>
      </c>
      <c r="M100" s="173">
        <f>G100*(1+L100/100)</f>
        <v>0</v>
      </c>
      <c r="N100" s="163">
        <v>1.1199999999999999E-3</v>
      </c>
      <c r="O100" s="163">
        <f>ROUND(E100*N100,5)</f>
        <v>8.1799999999999998E-3</v>
      </c>
      <c r="P100" s="163">
        <v>2.5</v>
      </c>
      <c r="Q100" s="163">
        <f>ROUND(E100*P100,5)</f>
        <v>18.263809999999999</v>
      </c>
      <c r="R100" s="163"/>
      <c r="S100" s="163"/>
      <c r="T100" s="164">
        <v>1.756</v>
      </c>
      <c r="U100" s="163">
        <f>ROUND(E100*T100,2)</f>
        <v>12.83</v>
      </c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121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/>
      <c r="B101" s="160"/>
      <c r="C101" s="196" t="s">
        <v>229</v>
      </c>
      <c r="D101" s="165"/>
      <c r="E101" s="170">
        <v>7.3055250000000003</v>
      </c>
      <c r="F101" s="173"/>
      <c r="G101" s="173"/>
      <c r="H101" s="173"/>
      <c r="I101" s="173"/>
      <c r="J101" s="173"/>
      <c r="K101" s="173"/>
      <c r="L101" s="173"/>
      <c r="M101" s="173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123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>
        <v>36</v>
      </c>
      <c r="B102" s="160" t="s">
        <v>230</v>
      </c>
      <c r="C102" s="195" t="s">
        <v>231</v>
      </c>
      <c r="D102" s="162" t="s">
        <v>133</v>
      </c>
      <c r="E102" s="169">
        <v>18.303000000000001</v>
      </c>
      <c r="F102" s="172"/>
      <c r="G102" s="173">
        <f>ROUND(E102*F102,2)</f>
        <v>0</v>
      </c>
      <c r="H102" s="172"/>
      <c r="I102" s="173">
        <f>ROUND(E102*H102,2)</f>
        <v>0</v>
      </c>
      <c r="J102" s="172"/>
      <c r="K102" s="173">
        <f>ROUND(E102*J102,2)</f>
        <v>0</v>
      </c>
      <c r="L102" s="173">
        <v>21</v>
      </c>
      <c r="M102" s="173">
        <f>G102*(1+L102/100)</f>
        <v>0</v>
      </c>
      <c r="N102" s="163">
        <v>6.7000000000000002E-4</v>
      </c>
      <c r="O102" s="163">
        <f>ROUND(E102*N102,5)</f>
        <v>1.226E-2</v>
      </c>
      <c r="P102" s="163">
        <v>0.35199999999999998</v>
      </c>
      <c r="Q102" s="163">
        <f>ROUND(E102*P102,5)</f>
        <v>6.4426600000000001</v>
      </c>
      <c r="R102" s="163"/>
      <c r="S102" s="163"/>
      <c r="T102" s="164">
        <v>0.317</v>
      </c>
      <c r="U102" s="163">
        <f>ROUND(E102*T102,2)</f>
        <v>5.8</v>
      </c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121</v>
      </c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54"/>
      <c r="B103" s="160"/>
      <c r="C103" s="196" t="s">
        <v>232</v>
      </c>
      <c r="D103" s="165"/>
      <c r="E103" s="170">
        <v>12.452999999999999</v>
      </c>
      <c r="F103" s="173"/>
      <c r="G103" s="173"/>
      <c r="H103" s="173"/>
      <c r="I103" s="173"/>
      <c r="J103" s="173"/>
      <c r="K103" s="173"/>
      <c r="L103" s="173"/>
      <c r="M103" s="173"/>
      <c r="N103" s="163"/>
      <c r="O103" s="163"/>
      <c r="P103" s="163"/>
      <c r="Q103" s="163"/>
      <c r="R103" s="163"/>
      <c r="S103" s="163"/>
      <c r="T103" s="164"/>
      <c r="U103" s="16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123</v>
      </c>
      <c r="AF103" s="153">
        <v>0</v>
      </c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54"/>
      <c r="B104" s="160"/>
      <c r="C104" s="196" t="s">
        <v>233</v>
      </c>
      <c r="D104" s="165"/>
      <c r="E104" s="170">
        <v>5.85</v>
      </c>
      <c r="F104" s="173"/>
      <c r="G104" s="173"/>
      <c r="H104" s="173"/>
      <c r="I104" s="173"/>
      <c r="J104" s="173"/>
      <c r="K104" s="173"/>
      <c r="L104" s="173"/>
      <c r="M104" s="173"/>
      <c r="N104" s="163"/>
      <c r="O104" s="163"/>
      <c r="P104" s="163"/>
      <c r="Q104" s="163"/>
      <c r="R104" s="163"/>
      <c r="S104" s="163"/>
      <c r="T104" s="164"/>
      <c r="U104" s="16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123</v>
      </c>
      <c r="AF104" s="153">
        <v>0</v>
      </c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54">
        <v>37</v>
      </c>
      <c r="B105" s="160" t="s">
        <v>234</v>
      </c>
      <c r="C105" s="195" t="s">
        <v>235</v>
      </c>
      <c r="D105" s="162" t="s">
        <v>133</v>
      </c>
      <c r="E105" s="169">
        <v>227.5865</v>
      </c>
      <c r="F105" s="172"/>
      <c r="G105" s="173">
        <f>ROUND(E105*F105,2)</f>
        <v>0</v>
      </c>
      <c r="H105" s="172"/>
      <c r="I105" s="173">
        <f>ROUND(E105*H105,2)</f>
        <v>0</v>
      </c>
      <c r="J105" s="172"/>
      <c r="K105" s="173">
        <f>ROUND(E105*J105,2)</f>
        <v>0</v>
      </c>
      <c r="L105" s="173">
        <v>21</v>
      </c>
      <c r="M105" s="173">
        <f>G105*(1+L105/100)</f>
        <v>0</v>
      </c>
      <c r="N105" s="163">
        <v>0</v>
      </c>
      <c r="O105" s="163">
        <f>ROUND(E105*N105,5)</f>
        <v>0</v>
      </c>
      <c r="P105" s="163">
        <v>0</v>
      </c>
      <c r="Q105" s="163">
        <f>ROUND(E105*P105,5)</f>
        <v>0</v>
      </c>
      <c r="R105" s="163"/>
      <c r="S105" s="163"/>
      <c r="T105" s="164">
        <v>0.14000000000000001</v>
      </c>
      <c r="U105" s="163">
        <f>ROUND(E105*T105,2)</f>
        <v>31.86</v>
      </c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121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54"/>
      <c r="B106" s="160"/>
      <c r="C106" s="196" t="s">
        <v>236</v>
      </c>
      <c r="D106" s="165"/>
      <c r="E106" s="170">
        <v>223</v>
      </c>
      <c r="F106" s="173"/>
      <c r="G106" s="173"/>
      <c r="H106" s="173"/>
      <c r="I106" s="173"/>
      <c r="J106" s="173"/>
      <c r="K106" s="173"/>
      <c r="L106" s="173"/>
      <c r="M106" s="173"/>
      <c r="N106" s="163"/>
      <c r="O106" s="163"/>
      <c r="P106" s="163"/>
      <c r="Q106" s="163"/>
      <c r="R106" s="163"/>
      <c r="S106" s="163"/>
      <c r="T106" s="164"/>
      <c r="U106" s="16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123</v>
      </c>
      <c r="AF106" s="153">
        <v>0</v>
      </c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/>
      <c r="B107" s="160"/>
      <c r="C107" s="196" t="s">
        <v>125</v>
      </c>
      <c r="D107" s="165"/>
      <c r="E107" s="170">
        <v>4.5865</v>
      </c>
      <c r="F107" s="173"/>
      <c r="G107" s="173"/>
      <c r="H107" s="173"/>
      <c r="I107" s="173"/>
      <c r="J107" s="173"/>
      <c r="K107" s="173"/>
      <c r="L107" s="173"/>
      <c r="M107" s="173"/>
      <c r="N107" s="163"/>
      <c r="O107" s="163"/>
      <c r="P107" s="163"/>
      <c r="Q107" s="163"/>
      <c r="R107" s="163"/>
      <c r="S107" s="163"/>
      <c r="T107" s="164"/>
      <c r="U107" s="16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123</v>
      </c>
      <c r="AF107" s="153">
        <v>0</v>
      </c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>
        <v>38</v>
      </c>
      <c r="B108" s="160" t="s">
        <v>237</v>
      </c>
      <c r="C108" s="195" t="s">
        <v>238</v>
      </c>
      <c r="D108" s="162" t="s">
        <v>168</v>
      </c>
      <c r="E108" s="169">
        <v>28.327999999999999</v>
      </c>
      <c r="F108" s="172"/>
      <c r="G108" s="173">
        <f>ROUND(E108*F108,2)</f>
        <v>0</v>
      </c>
      <c r="H108" s="172"/>
      <c r="I108" s="173">
        <f>ROUND(E108*H108,2)</f>
        <v>0</v>
      </c>
      <c r="J108" s="172"/>
      <c r="K108" s="173">
        <f>ROUND(E108*J108,2)</f>
        <v>0</v>
      </c>
      <c r="L108" s="173">
        <v>21</v>
      </c>
      <c r="M108" s="173">
        <f>G108*(1+L108/100)</f>
        <v>0</v>
      </c>
      <c r="N108" s="163">
        <v>0</v>
      </c>
      <c r="O108" s="163">
        <f>ROUND(E108*N108,5)</f>
        <v>0</v>
      </c>
      <c r="P108" s="163">
        <v>7.0000000000000007E-2</v>
      </c>
      <c r="Q108" s="163">
        <f>ROUND(E108*P108,5)</f>
        <v>1.9829600000000001</v>
      </c>
      <c r="R108" s="163"/>
      <c r="S108" s="163"/>
      <c r="T108" s="164">
        <v>0.64</v>
      </c>
      <c r="U108" s="163">
        <f>ROUND(E108*T108,2)</f>
        <v>18.13</v>
      </c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121</v>
      </c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54"/>
      <c r="B109" s="160"/>
      <c r="C109" s="196" t="s">
        <v>239</v>
      </c>
      <c r="D109" s="165"/>
      <c r="E109" s="170">
        <v>28.327999999999999</v>
      </c>
      <c r="F109" s="173"/>
      <c r="G109" s="173"/>
      <c r="H109" s="173"/>
      <c r="I109" s="173"/>
      <c r="J109" s="173"/>
      <c r="K109" s="173"/>
      <c r="L109" s="173"/>
      <c r="M109" s="173"/>
      <c r="N109" s="163"/>
      <c r="O109" s="163"/>
      <c r="P109" s="163"/>
      <c r="Q109" s="163"/>
      <c r="R109" s="163"/>
      <c r="S109" s="163"/>
      <c r="T109" s="164"/>
      <c r="U109" s="163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123</v>
      </c>
      <c r="AF109" s="153">
        <v>0</v>
      </c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54">
        <v>39</v>
      </c>
      <c r="B110" s="160" t="s">
        <v>240</v>
      </c>
      <c r="C110" s="195" t="s">
        <v>241</v>
      </c>
      <c r="D110" s="162" t="s">
        <v>168</v>
      </c>
      <c r="E110" s="169">
        <v>53.625</v>
      </c>
      <c r="F110" s="172"/>
      <c r="G110" s="173">
        <f>ROUND(E110*F110,2)</f>
        <v>0</v>
      </c>
      <c r="H110" s="172"/>
      <c r="I110" s="173">
        <f>ROUND(E110*H110,2)</f>
        <v>0</v>
      </c>
      <c r="J110" s="172"/>
      <c r="K110" s="173">
        <f>ROUND(E110*J110,2)</f>
        <v>0</v>
      </c>
      <c r="L110" s="173">
        <v>21</v>
      </c>
      <c r="M110" s="173">
        <f>G110*(1+L110/100)</f>
        <v>0</v>
      </c>
      <c r="N110" s="163">
        <v>0</v>
      </c>
      <c r="O110" s="163">
        <f>ROUND(E110*N110,5)</f>
        <v>0</v>
      </c>
      <c r="P110" s="163">
        <v>3.6999999999999998E-2</v>
      </c>
      <c r="Q110" s="163">
        <f>ROUND(E110*P110,5)</f>
        <v>1.9841299999999999</v>
      </c>
      <c r="R110" s="163"/>
      <c r="S110" s="163"/>
      <c r="T110" s="164">
        <v>0.55000000000000004</v>
      </c>
      <c r="U110" s="163">
        <f>ROUND(E110*T110,2)</f>
        <v>29.49</v>
      </c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121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/>
      <c r="B111" s="160"/>
      <c r="C111" s="196" t="s">
        <v>242</v>
      </c>
      <c r="D111" s="165"/>
      <c r="E111" s="170">
        <v>53.625</v>
      </c>
      <c r="F111" s="173"/>
      <c r="G111" s="173"/>
      <c r="H111" s="173"/>
      <c r="I111" s="173"/>
      <c r="J111" s="173"/>
      <c r="K111" s="173"/>
      <c r="L111" s="173"/>
      <c r="M111" s="173"/>
      <c r="N111" s="163"/>
      <c r="O111" s="163"/>
      <c r="P111" s="163"/>
      <c r="Q111" s="163"/>
      <c r="R111" s="163"/>
      <c r="S111" s="163"/>
      <c r="T111" s="164"/>
      <c r="U111" s="16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123</v>
      </c>
      <c r="AF111" s="153">
        <v>0</v>
      </c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54">
        <v>40</v>
      </c>
      <c r="B112" s="160" t="s">
        <v>243</v>
      </c>
      <c r="C112" s="195" t="s">
        <v>244</v>
      </c>
      <c r="D112" s="162" t="s">
        <v>168</v>
      </c>
      <c r="E112" s="169">
        <v>2.23</v>
      </c>
      <c r="F112" s="172"/>
      <c r="G112" s="173">
        <f>ROUND(E112*F112,2)</f>
        <v>0</v>
      </c>
      <c r="H112" s="172"/>
      <c r="I112" s="173">
        <f>ROUND(E112*H112,2)</f>
        <v>0</v>
      </c>
      <c r="J112" s="172"/>
      <c r="K112" s="173">
        <f>ROUND(E112*J112,2)</f>
        <v>0</v>
      </c>
      <c r="L112" s="173">
        <v>21</v>
      </c>
      <c r="M112" s="173">
        <f>G112*(1+L112/100)</f>
        <v>0</v>
      </c>
      <c r="N112" s="163">
        <v>0</v>
      </c>
      <c r="O112" s="163">
        <f>ROUND(E112*N112,5)</f>
        <v>0</v>
      </c>
      <c r="P112" s="163">
        <v>0.125</v>
      </c>
      <c r="Q112" s="163">
        <f>ROUND(E112*P112,5)</f>
        <v>0.27875</v>
      </c>
      <c r="R112" s="163"/>
      <c r="S112" s="163"/>
      <c r="T112" s="164">
        <v>0.08</v>
      </c>
      <c r="U112" s="163">
        <f>ROUND(E112*T112,2)</f>
        <v>0.18</v>
      </c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121</v>
      </c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54"/>
      <c r="B113" s="160"/>
      <c r="C113" s="196" t="s">
        <v>245</v>
      </c>
      <c r="D113" s="165"/>
      <c r="E113" s="170">
        <v>2.23</v>
      </c>
      <c r="F113" s="173"/>
      <c r="G113" s="173"/>
      <c r="H113" s="173"/>
      <c r="I113" s="173"/>
      <c r="J113" s="173"/>
      <c r="K113" s="173"/>
      <c r="L113" s="173"/>
      <c r="M113" s="173"/>
      <c r="N113" s="163"/>
      <c r="O113" s="163"/>
      <c r="P113" s="163"/>
      <c r="Q113" s="163"/>
      <c r="R113" s="163"/>
      <c r="S113" s="163"/>
      <c r="T113" s="164"/>
      <c r="U113" s="163"/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123</v>
      </c>
      <c r="AF113" s="153">
        <v>0</v>
      </c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54">
        <v>41</v>
      </c>
      <c r="B114" s="160" t="s">
        <v>246</v>
      </c>
      <c r="C114" s="195" t="s">
        <v>247</v>
      </c>
      <c r="D114" s="162" t="s">
        <v>213</v>
      </c>
      <c r="E114" s="169">
        <v>1</v>
      </c>
      <c r="F114" s="172"/>
      <c r="G114" s="173">
        <f>ROUND(E114*F114,2)</f>
        <v>0</v>
      </c>
      <c r="H114" s="172"/>
      <c r="I114" s="173">
        <f>ROUND(E114*H114,2)</f>
        <v>0</v>
      </c>
      <c r="J114" s="172"/>
      <c r="K114" s="173">
        <f>ROUND(E114*J114,2)</f>
        <v>0</v>
      </c>
      <c r="L114" s="173">
        <v>21</v>
      </c>
      <c r="M114" s="173">
        <f>G114*(1+L114/100)</f>
        <v>0</v>
      </c>
      <c r="N114" s="163">
        <v>1.33E-3</v>
      </c>
      <c r="O114" s="163">
        <f>ROUND(E114*N114,5)</f>
        <v>1.33E-3</v>
      </c>
      <c r="P114" s="163">
        <v>0.34899999999999998</v>
      </c>
      <c r="Q114" s="163">
        <f>ROUND(E114*P114,5)</f>
        <v>0.34899999999999998</v>
      </c>
      <c r="R114" s="163"/>
      <c r="S114" s="163"/>
      <c r="T114" s="164">
        <v>2.2909999999999999</v>
      </c>
      <c r="U114" s="163">
        <f>ROUND(E114*T114,2)</f>
        <v>2.29</v>
      </c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121</v>
      </c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54"/>
      <c r="B115" s="160"/>
      <c r="C115" s="196" t="s">
        <v>248</v>
      </c>
      <c r="D115" s="165"/>
      <c r="E115" s="170">
        <v>1</v>
      </c>
      <c r="F115" s="173"/>
      <c r="G115" s="173"/>
      <c r="H115" s="173"/>
      <c r="I115" s="173"/>
      <c r="J115" s="173"/>
      <c r="K115" s="173"/>
      <c r="L115" s="173"/>
      <c r="M115" s="173"/>
      <c r="N115" s="163"/>
      <c r="O115" s="163"/>
      <c r="P115" s="163"/>
      <c r="Q115" s="163"/>
      <c r="R115" s="163"/>
      <c r="S115" s="163"/>
      <c r="T115" s="164"/>
      <c r="U115" s="163"/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123</v>
      </c>
      <c r="AF115" s="153">
        <v>0</v>
      </c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x14ac:dyDescent="0.2">
      <c r="A116" s="155" t="s">
        <v>116</v>
      </c>
      <c r="B116" s="161" t="s">
        <v>65</v>
      </c>
      <c r="C116" s="197" t="s">
        <v>66</v>
      </c>
      <c r="D116" s="166"/>
      <c r="E116" s="171"/>
      <c r="F116" s="174"/>
      <c r="G116" s="174">
        <f>SUMIF(AE117:AE126,"&lt;&gt;NOR",G117:G126)</f>
        <v>0</v>
      </c>
      <c r="H116" s="174"/>
      <c r="I116" s="174">
        <f>SUM(I117:I126)</f>
        <v>0</v>
      </c>
      <c r="J116" s="174"/>
      <c r="K116" s="174">
        <f>SUM(K117:K126)</f>
        <v>0</v>
      </c>
      <c r="L116" s="174"/>
      <c r="M116" s="174">
        <f>SUM(M117:M126)</f>
        <v>0</v>
      </c>
      <c r="N116" s="167"/>
      <c r="O116" s="167">
        <f>SUM(O117:O126)</f>
        <v>0</v>
      </c>
      <c r="P116" s="167"/>
      <c r="Q116" s="167">
        <f>SUM(Q117:Q126)</f>
        <v>0</v>
      </c>
      <c r="R116" s="167"/>
      <c r="S116" s="167"/>
      <c r="T116" s="168"/>
      <c r="U116" s="167">
        <f>SUM(U117:U126)</f>
        <v>124.54</v>
      </c>
      <c r="AE116" t="s">
        <v>117</v>
      </c>
    </row>
    <row r="117" spans="1:60" outlineLevel="1" x14ac:dyDescent="0.2">
      <c r="A117" s="154">
        <v>42</v>
      </c>
      <c r="B117" s="160" t="s">
        <v>249</v>
      </c>
      <c r="C117" s="195" t="s">
        <v>250</v>
      </c>
      <c r="D117" s="162" t="s">
        <v>251</v>
      </c>
      <c r="E117" s="169">
        <v>38.087330000000001</v>
      </c>
      <c r="F117" s="172"/>
      <c r="G117" s="173">
        <f>ROUND(E117*F117,2)</f>
        <v>0</v>
      </c>
      <c r="H117" s="172"/>
      <c r="I117" s="173">
        <f>ROUND(E117*H117,2)</f>
        <v>0</v>
      </c>
      <c r="J117" s="172"/>
      <c r="K117" s="173">
        <f>ROUND(E117*J117,2)</f>
        <v>0</v>
      </c>
      <c r="L117" s="173">
        <v>21</v>
      </c>
      <c r="M117" s="173">
        <f>G117*(1+L117/100)</f>
        <v>0</v>
      </c>
      <c r="N117" s="163">
        <v>0</v>
      </c>
      <c r="O117" s="163">
        <f>ROUND(E117*N117,5)</f>
        <v>0</v>
      </c>
      <c r="P117" s="163">
        <v>0</v>
      </c>
      <c r="Q117" s="163">
        <f>ROUND(E117*P117,5)</f>
        <v>0</v>
      </c>
      <c r="R117" s="163"/>
      <c r="S117" s="163"/>
      <c r="T117" s="164">
        <v>0.94</v>
      </c>
      <c r="U117" s="163">
        <f>ROUND(E117*T117,2)</f>
        <v>35.799999999999997</v>
      </c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121</v>
      </c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54"/>
      <c r="B118" s="160"/>
      <c r="C118" s="196" t="s">
        <v>252</v>
      </c>
      <c r="D118" s="165"/>
      <c r="E118" s="170">
        <v>38.087330000000001</v>
      </c>
      <c r="F118" s="173"/>
      <c r="G118" s="173"/>
      <c r="H118" s="173"/>
      <c r="I118" s="173"/>
      <c r="J118" s="173"/>
      <c r="K118" s="173"/>
      <c r="L118" s="173"/>
      <c r="M118" s="173"/>
      <c r="N118" s="163"/>
      <c r="O118" s="163"/>
      <c r="P118" s="163"/>
      <c r="Q118" s="163"/>
      <c r="R118" s="163"/>
      <c r="S118" s="163"/>
      <c r="T118" s="164"/>
      <c r="U118" s="16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123</v>
      </c>
      <c r="AF118" s="153">
        <v>0</v>
      </c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54">
        <v>43</v>
      </c>
      <c r="B119" s="160" t="s">
        <v>253</v>
      </c>
      <c r="C119" s="195" t="s">
        <v>254</v>
      </c>
      <c r="D119" s="162" t="s">
        <v>251</v>
      </c>
      <c r="E119" s="169">
        <v>38.087330000000001</v>
      </c>
      <c r="F119" s="172"/>
      <c r="G119" s="173">
        <f>ROUND(E119*F119,2)</f>
        <v>0</v>
      </c>
      <c r="H119" s="172"/>
      <c r="I119" s="173">
        <f>ROUND(E119*H119,2)</f>
        <v>0</v>
      </c>
      <c r="J119" s="172"/>
      <c r="K119" s="173">
        <f>ROUND(E119*J119,2)</f>
        <v>0</v>
      </c>
      <c r="L119" s="173">
        <v>21</v>
      </c>
      <c r="M119" s="173">
        <f>G119*(1+L119/100)</f>
        <v>0</v>
      </c>
      <c r="N119" s="163">
        <v>0</v>
      </c>
      <c r="O119" s="163">
        <f>ROUND(E119*N119,5)</f>
        <v>0</v>
      </c>
      <c r="P119" s="163">
        <v>0</v>
      </c>
      <c r="Q119" s="163">
        <f>ROUND(E119*P119,5)</f>
        <v>0</v>
      </c>
      <c r="R119" s="163"/>
      <c r="S119" s="163"/>
      <c r="T119" s="164">
        <v>0.1</v>
      </c>
      <c r="U119" s="163">
        <f>ROUND(E119*T119,2)</f>
        <v>3.81</v>
      </c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121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54"/>
      <c r="B120" s="160"/>
      <c r="C120" s="196" t="s">
        <v>252</v>
      </c>
      <c r="D120" s="165"/>
      <c r="E120" s="170">
        <v>38.087330000000001</v>
      </c>
      <c r="F120" s="173"/>
      <c r="G120" s="173"/>
      <c r="H120" s="173"/>
      <c r="I120" s="173"/>
      <c r="J120" s="173"/>
      <c r="K120" s="173"/>
      <c r="L120" s="173"/>
      <c r="M120" s="173"/>
      <c r="N120" s="163"/>
      <c r="O120" s="163"/>
      <c r="P120" s="163"/>
      <c r="Q120" s="163"/>
      <c r="R120" s="163"/>
      <c r="S120" s="163"/>
      <c r="T120" s="164"/>
      <c r="U120" s="16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123</v>
      </c>
      <c r="AF120" s="153">
        <v>0</v>
      </c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54">
        <v>44</v>
      </c>
      <c r="B121" s="160" t="s">
        <v>255</v>
      </c>
      <c r="C121" s="195" t="s">
        <v>256</v>
      </c>
      <c r="D121" s="162" t="s">
        <v>251</v>
      </c>
      <c r="E121" s="169">
        <v>173.32542000000001</v>
      </c>
      <c r="F121" s="172"/>
      <c r="G121" s="173">
        <f>ROUND(E121*F121,2)</f>
        <v>0</v>
      </c>
      <c r="H121" s="172"/>
      <c r="I121" s="173">
        <f>ROUND(E121*H121,2)</f>
        <v>0</v>
      </c>
      <c r="J121" s="172"/>
      <c r="K121" s="173">
        <f>ROUND(E121*J121,2)</f>
        <v>0</v>
      </c>
      <c r="L121" s="173">
        <v>21</v>
      </c>
      <c r="M121" s="173">
        <f>G121*(1+L121/100)</f>
        <v>0</v>
      </c>
      <c r="N121" s="163">
        <v>0</v>
      </c>
      <c r="O121" s="163">
        <f>ROUND(E121*N121,5)</f>
        <v>0</v>
      </c>
      <c r="P121" s="163">
        <v>0</v>
      </c>
      <c r="Q121" s="163">
        <f>ROUND(E121*P121,5)</f>
        <v>0</v>
      </c>
      <c r="R121" s="163"/>
      <c r="S121" s="163"/>
      <c r="T121" s="164">
        <v>0.49</v>
      </c>
      <c r="U121" s="163">
        <f>ROUND(E121*T121,2)</f>
        <v>84.93</v>
      </c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121</v>
      </c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54"/>
      <c r="B122" s="160"/>
      <c r="C122" s="196" t="s">
        <v>257</v>
      </c>
      <c r="D122" s="165"/>
      <c r="E122" s="170">
        <v>173.32542000000001</v>
      </c>
      <c r="F122" s="173"/>
      <c r="G122" s="173"/>
      <c r="H122" s="173"/>
      <c r="I122" s="173"/>
      <c r="J122" s="173"/>
      <c r="K122" s="173"/>
      <c r="L122" s="173"/>
      <c r="M122" s="173"/>
      <c r="N122" s="163"/>
      <c r="O122" s="163"/>
      <c r="P122" s="163"/>
      <c r="Q122" s="163"/>
      <c r="R122" s="163"/>
      <c r="S122" s="163"/>
      <c r="T122" s="164"/>
      <c r="U122" s="16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123</v>
      </c>
      <c r="AF122" s="153">
        <v>0</v>
      </c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54">
        <v>45</v>
      </c>
      <c r="B123" s="160" t="s">
        <v>258</v>
      </c>
      <c r="C123" s="195" t="s">
        <v>259</v>
      </c>
      <c r="D123" s="162" t="s">
        <v>251</v>
      </c>
      <c r="E123" s="169">
        <v>1559.92878</v>
      </c>
      <c r="F123" s="172"/>
      <c r="G123" s="173">
        <f>ROUND(E123*F123,2)</f>
        <v>0</v>
      </c>
      <c r="H123" s="172"/>
      <c r="I123" s="173">
        <f>ROUND(E123*H123,2)</f>
        <v>0</v>
      </c>
      <c r="J123" s="172"/>
      <c r="K123" s="173">
        <f>ROUND(E123*J123,2)</f>
        <v>0</v>
      </c>
      <c r="L123" s="173">
        <v>21</v>
      </c>
      <c r="M123" s="173">
        <f>G123*(1+L123/100)</f>
        <v>0</v>
      </c>
      <c r="N123" s="163">
        <v>0</v>
      </c>
      <c r="O123" s="163">
        <f>ROUND(E123*N123,5)</f>
        <v>0</v>
      </c>
      <c r="P123" s="163">
        <v>0</v>
      </c>
      <c r="Q123" s="163">
        <f>ROUND(E123*P123,5)</f>
        <v>0</v>
      </c>
      <c r="R123" s="163"/>
      <c r="S123" s="163"/>
      <c r="T123" s="164">
        <v>0</v>
      </c>
      <c r="U123" s="163">
        <f>ROUND(E123*T123,2)</f>
        <v>0</v>
      </c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121</v>
      </c>
      <c r="AF123" s="153"/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54"/>
      <c r="B124" s="160"/>
      <c r="C124" s="196" t="s">
        <v>260</v>
      </c>
      <c r="D124" s="165"/>
      <c r="E124" s="170">
        <v>1559.92878</v>
      </c>
      <c r="F124" s="173"/>
      <c r="G124" s="173"/>
      <c r="H124" s="173"/>
      <c r="I124" s="173"/>
      <c r="J124" s="173"/>
      <c r="K124" s="173"/>
      <c r="L124" s="173"/>
      <c r="M124" s="173"/>
      <c r="N124" s="163"/>
      <c r="O124" s="163"/>
      <c r="P124" s="163"/>
      <c r="Q124" s="163"/>
      <c r="R124" s="163"/>
      <c r="S124" s="163"/>
      <c r="T124" s="164"/>
      <c r="U124" s="16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123</v>
      </c>
      <c r="AF124" s="153">
        <v>0</v>
      </c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54">
        <v>46</v>
      </c>
      <c r="B125" s="160" t="s">
        <v>261</v>
      </c>
      <c r="C125" s="195" t="s">
        <v>262</v>
      </c>
      <c r="D125" s="162" t="s">
        <v>251</v>
      </c>
      <c r="E125" s="169">
        <v>173.32542000000001</v>
      </c>
      <c r="F125" s="172"/>
      <c r="G125" s="173">
        <f>ROUND(E125*F125,2)</f>
        <v>0</v>
      </c>
      <c r="H125" s="172"/>
      <c r="I125" s="173">
        <f>ROUND(E125*H125,2)</f>
        <v>0</v>
      </c>
      <c r="J125" s="172"/>
      <c r="K125" s="173">
        <f>ROUND(E125*J125,2)</f>
        <v>0</v>
      </c>
      <c r="L125" s="173">
        <v>21</v>
      </c>
      <c r="M125" s="173">
        <f>G125*(1+L125/100)</f>
        <v>0</v>
      </c>
      <c r="N125" s="163">
        <v>0</v>
      </c>
      <c r="O125" s="163">
        <f>ROUND(E125*N125,5)</f>
        <v>0</v>
      </c>
      <c r="P125" s="163">
        <v>0</v>
      </c>
      <c r="Q125" s="163">
        <f>ROUND(E125*P125,5)</f>
        <v>0</v>
      </c>
      <c r="R125" s="163"/>
      <c r="S125" s="163"/>
      <c r="T125" s="164">
        <v>0</v>
      </c>
      <c r="U125" s="163">
        <f>ROUND(E125*T125,2)</f>
        <v>0</v>
      </c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121</v>
      </c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54"/>
      <c r="B126" s="160"/>
      <c r="C126" s="196" t="s">
        <v>257</v>
      </c>
      <c r="D126" s="165"/>
      <c r="E126" s="170">
        <v>173.32542000000001</v>
      </c>
      <c r="F126" s="173"/>
      <c r="G126" s="173"/>
      <c r="H126" s="173"/>
      <c r="I126" s="173"/>
      <c r="J126" s="173"/>
      <c r="K126" s="173"/>
      <c r="L126" s="173"/>
      <c r="M126" s="173"/>
      <c r="N126" s="163"/>
      <c r="O126" s="163"/>
      <c r="P126" s="163"/>
      <c r="Q126" s="163"/>
      <c r="R126" s="163"/>
      <c r="S126" s="163"/>
      <c r="T126" s="164"/>
      <c r="U126" s="163"/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123</v>
      </c>
      <c r="AF126" s="153">
        <v>0</v>
      </c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x14ac:dyDescent="0.2">
      <c r="A127" s="155" t="s">
        <v>116</v>
      </c>
      <c r="B127" s="161" t="s">
        <v>67</v>
      </c>
      <c r="C127" s="197" t="s">
        <v>68</v>
      </c>
      <c r="D127" s="166"/>
      <c r="E127" s="171"/>
      <c r="F127" s="174"/>
      <c r="G127" s="174">
        <f>SUMIF(AE128:AE129,"&lt;&gt;NOR",G128:G129)</f>
        <v>0</v>
      </c>
      <c r="H127" s="174"/>
      <c r="I127" s="174">
        <f>SUM(I128:I129)</f>
        <v>0</v>
      </c>
      <c r="J127" s="174"/>
      <c r="K127" s="174">
        <f>SUM(K128:K129)</f>
        <v>0</v>
      </c>
      <c r="L127" s="174"/>
      <c r="M127" s="174">
        <f>SUM(M128:M129)</f>
        <v>0</v>
      </c>
      <c r="N127" s="167"/>
      <c r="O127" s="167">
        <f>SUM(O128:O129)</f>
        <v>0</v>
      </c>
      <c r="P127" s="167"/>
      <c r="Q127" s="167">
        <f>SUM(Q128:Q129)</f>
        <v>0</v>
      </c>
      <c r="R127" s="167"/>
      <c r="S127" s="167"/>
      <c r="T127" s="168"/>
      <c r="U127" s="167">
        <f>SUM(U128:U129)</f>
        <v>89.58</v>
      </c>
      <c r="AE127" t="s">
        <v>117</v>
      </c>
    </row>
    <row r="128" spans="1:60" outlineLevel="1" x14ac:dyDescent="0.2">
      <c r="A128" s="154">
        <v>47</v>
      </c>
      <c r="B128" s="160" t="s">
        <v>263</v>
      </c>
      <c r="C128" s="195" t="s">
        <v>264</v>
      </c>
      <c r="D128" s="162" t="s">
        <v>251</v>
      </c>
      <c r="E128" s="169">
        <v>229.70212000000001</v>
      </c>
      <c r="F128" s="172"/>
      <c r="G128" s="173">
        <f>ROUND(E128*F128,2)</f>
        <v>0</v>
      </c>
      <c r="H128" s="172"/>
      <c r="I128" s="173">
        <f>ROUND(E128*H128,2)</f>
        <v>0</v>
      </c>
      <c r="J128" s="172"/>
      <c r="K128" s="173">
        <f>ROUND(E128*J128,2)</f>
        <v>0</v>
      </c>
      <c r="L128" s="173">
        <v>21</v>
      </c>
      <c r="M128" s="173">
        <f>G128*(1+L128/100)</f>
        <v>0</v>
      </c>
      <c r="N128" s="163">
        <v>0</v>
      </c>
      <c r="O128" s="163">
        <f>ROUND(E128*N128,5)</f>
        <v>0</v>
      </c>
      <c r="P128" s="163">
        <v>0</v>
      </c>
      <c r="Q128" s="163">
        <f>ROUND(E128*P128,5)</f>
        <v>0</v>
      </c>
      <c r="R128" s="163"/>
      <c r="S128" s="163"/>
      <c r="T128" s="164">
        <v>0.39</v>
      </c>
      <c r="U128" s="163">
        <f>ROUND(E128*T128,2)</f>
        <v>89.58</v>
      </c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121</v>
      </c>
      <c r="AF128" s="153"/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54"/>
      <c r="B129" s="160"/>
      <c r="C129" s="196" t="s">
        <v>265</v>
      </c>
      <c r="D129" s="165"/>
      <c r="E129" s="170">
        <v>229.70212000000001</v>
      </c>
      <c r="F129" s="173"/>
      <c r="G129" s="173"/>
      <c r="H129" s="173"/>
      <c r="I129" s="173"/>
      <c r="J129" s="173"/>
      <c r="K129" s="173"/>
      <c r="L129" s="173"/>
      <c r="M129" s="173"/>
      <c r="N129" s="163"/>
      <c r="O129" s="163"/>
      <c r="P129" s="163"/>
      <c r="Q129" s="163"/>
      <c r="R129" s="163"/>
      <c r="S129" s="163"/>
      <c r="T129" s="164"/>
      <c r="U129" s="16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123</v>
      </c>
      <c r="AF129" s="153">
        <v>0</v>
      </c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x14ac:dyDescent="0.2">
      <c r="A130" s="155" t="s">
        <v>116</v>
      </c>
      <c r="B130" s="161" t="s">
        <v>69</v>
      </c>
      <c r="C130" s="197" t="s">
        <v>70</v>
      </c>
      <c r="D130" s="166"/>
      <c r="E130" s="171"/>
      <c r="F130" s="174"/>
      <c r="G130" s="174">
        <f>SUMIF(AE131:AE133,"&lt;&gt;NOR",G131:G133)</f>
        <v>0</v>
      </c>
      <c r="H130" s="174"/>
      <c r="I130" s="174">
        <f>SUM(I131:I133)</f>
        <v>0</v>
      </c>
      <c r="J130" s="174"/>
      <c r="K130" s="174">
        <f>SUM(K131:K133)</f>
        <v>0</v>
      </c>
      <c r="L130" s="174"/>
      <c r="M130" s="174">
        <f>SUM(M131:M133)</f>
        <v>0</v>
      </c>
      <c r="N130" s="167"/>
      <c r="O130" s="167">
        <f>SUM(O131:O133)</f>
        <v>5.9899999999999997E-3</v>
      </c>
      <c r="P130" s="167"/>
      <c r="Q130" s="167">
        <f>SUM(Q131:Q133)</f>
        <v>0</v>
      </c>
      <c r="R130" s="167"/>
      <c r="S130" s="167"/>
      <c r="T130" s="168"/>
      <c r="U130" s="167">
        <f>SUM(U131:U133)</f>
        <v>1.53</v>
      </c>
      <c r="AE130" t="s">
        <v>117</v>
      </c>
    </row>
    <row r="131" spans="1:60" ht="22.5" outlineLevel="1" x14ac:dyDescent="0.2">
      <c r="A131" s="154">
        <v>48</v>
      </c>
      <c r="B131" s="160" t="s">
        <v>266</v>
      </c>
      <c r="C131" s="195" t="s">
        <v>267</v>
      </c>
      <c r="D131" s="162" t="s">
        <v>133</v>
      </c>
      <c r="E131" s="169">
        <v>9.5</v>
      </c>
      <c r="F131" s="172"/>
      <c r="G131" s="173">
        <f>ROUND(E131*F131,2)</f>
        <v>0</v>
      </c>
      <c r="H131" s="172"/>
      <c r="I131" s="173">
        <f>ROUND(E131*H131,2)</f>
        <v>0</v>
      </c>
      <c r="J131" s="172"/>
      <c r="K131" s="173">
        <f>ROUND(E131*J131,2)</f>
        <v>0</v>
      </c>
      <c r="L131" s="173">
        <v>21</v>
      </c>
      <c r="M131" s="173">
        <f>G131*(1+L131/100)</f>
        <v>0</v>
      </c>
      <c r="N131" s="163">
        <v>6.3000000000000003E-4</v>
      </c>
      <c r="O131" s="163">
        <f>ROUND(E131*N131,5)</f>
        <v>5.9899999999999997E-3</v>
      </c>
      <c r="P131" s="163">
        <v>0</v>
      </c>
      <c r="Q131" s="163">
        <f>ROUND(E131*P131,5)</f>
        <v>0</v>
      </c>
      <c r="R131" s="163"/>
      <c r="S131" s="163"/>
      <c r="T131" s="164">
        <v>0.16</v>
      </c>
      <c r="U131" s="163">
        <f>ROUND(E131*T131,2)</f>
        <v>1.52</v>
      </c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121</v>
      </c>
      <c r="AF131" s="153"/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54"/>
      <c r="B132" s="160"/>
      <c r="C132" s="196" t="s">
        <v>268</v>
      </c>
      <c r="D132" s="165"/>
      <c r="E132" s="170">
        <v>9.5</v>
      </c>
      <c r="F132" s="173"/>
      <c r="G132" s="173"/>
      <c r="H132" s="173"/>
      <c r="I132" s="173"/>
      <c r="J132" s="173"/>
      <c r="K132" s="173"/>
      <c r="L132" s="173"/>
      <c r="M132" s="173"/>
      <c r="N132" s="163"/>
      <c r="O132" s="163"/>
      <c r="P132" s="163"/>
      <c r="Q132" s="163"/>
      <c r="R132" s="163"/>
      <c r="S132" s="163"/>
      <c r="T132" s="164"/>
      <c r="U132" s="163"/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123</v>
      </c>
      <c r="AF132" s="153">
        <v>0</v>
      </c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54">
        <v>49</v>
      </c>
      <c r="B133" s="160" t="s">
        <v>269</v>
      </c>
      <c r="C133" s="195" t="s">
        <v>270</v>
      </c>
      <c r="D133" s="162" t="s">
        <v>251</v>
      </c>
      <c r="E133" s="169">
        <v>5.9899999999999997E-3</v>
      </c>
      <c r="F133" s="172"/>
      <c r="G133" s="173">
        <f>ROUND(E133*F133,2)</f>
        <v>0</v>
      </c>
      <c r="H133" s="172"/>
      <c r="I133" s="173">
        <f>ROUND(E133*H133,2)</f>
        <v>0</v>
      </c>
      <c r="J133" s="172"/>
      <c r="K133" s="173">
        <f>ROUND(E133*J133,2)</f>
        <v>0</v>
      </c>
      <c r="L133" s="173">
        <v>21</v>
      </c>
      <c r="M133" s="173">
        <f>G133*(1+L133/100)</f>
        <v>0</v>
      </c>
      <c r="N133" s="163">
        <v>0</v>
      </c>
      <c r="O133" s="163">
        <f>ROUND(E133*N133,5)</f>
        <v>0</v>
      </c>
      <c r="P133" s="163">
        <v>0</v>
      </c>
      <c r="Q133" s="163">
        <f>ROUND(E133*P133,5)</f>
        <v>0</v>
      </c>
      <c r="R133" s="163"/>
      <c r="S133" s="163"/>
      <c r="T133" s="164">
        <v>1.57</v>
      </c>
      <c r="U133" s="163">
        <f>ROUND(E133*T133,2)</f>
        <v>0.01</v>
      </c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121</v>
      </c>
      <c r="AF133" s="153"/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x14ac:dyDescent="0.2">
      <c r="A134" s="155" t="s">
        <v>116</v>
      </c>
      <c r="B134" s="161" t="s">
        <v>71</v>
      </c>
      <c r="C134" s="197" t="s">
        <v>72</v>
      </c>
      <c r="D134" s="166"/>
      <c r="E134" s="171"/>
      <c r="F134" s="174"/>
      <c r="G134" s="174">
        <f>SUMIF(AE135:AE154,"&lt;&gt;NOR",G135:G154)</f>
        <v>0</v>
      </c>
      <c r="H134" s="174"/>
      <c r="I134" s="174">
        <f>SUM(I135:I154)</f>
        <v>0</v>
      </c>
      <c r="J134" s="174"/>
      <c r="K134" s="174">
        <f>SUM(K135:K154)</f>
        <v>0</v>
      </c>
      <c r="L134" s="174"/>
      <c r="M134" s="174">
        <f>SUM(M135:M154)</f>
        <v>0</v>
      </c>
      <c r="N134" s="167"/>
      <c r="O134" s="167">
        <f>SUM(O135:O154)</f>
        <v>0.19789000000000001</v>
      </c>
      <c r="P134" s="167"/>
      <c r="Q134" s="167">
        <f>SUM(Q135:Q154)</f>
        <v>0</v>
      </c>
      <c r="R134" s="167"/>
      <c r="S134" s="167"/>
      <c r="T134" s="168"/>
      <c r="U134" s="167">
        <f>SUM(U135:U154)</f>
        <v>47.559999999999995</v>
      </c>
      <c r="AE134" t="s">
        <v>117</v>
      </c>
    </row>
    <row r="135" spans="1:60" ht="22.5" outlineLevel="1" x14ac:dyDescent="0.2">
      <c r="A135" s="154">
        <v>50</v>
      </c>
      <c r="B135" s="160" t="s">
        <v>271</v>
      </c>
      <c r="C135" s="195" t="s">
        <v>272</v>
      </c>
      <c r="D135" s="162" t="s">
        <v>133</v>
      </c>
      <c r="E135" s="169">
        <v>39.765000000000001</v>
      </c>
      <c r="F135" s="172"/>
      <c r="G135" s="173">
        <f>ROUND(E135*F135,2)</f>
        <v>0</v>
      </c>
      <c r="H135" s="172"/>
      <c r="I135" s="173">
        <f>ROUND(E135*H135,2)</f>
        <v>0</v>
      </c>
      <c r="J135" s="172"/>
      <c r="K135" s="173">
        <f>ROUND(E135*J135,2)</f>
        <v>0</v>
      </c>
      <c r="L135" s="173">
        <v>21</v>
      </c>
      <c r="M135" s="173">
        <f>G135*(1+L135/100)</f>
        <v>0</v>
      </c>
      <c r="N135" s="163">
        <v>4.4000000000000002E-4</v>
      </c>
      <c r="O135" s="163">
        <f>ROUND(E135*N135,5)</f>
        <v>1.7500000000000002E-2</v>
      </c>
      <c r="P135" s="163">
        <v>0</v>
      </c>
      <c r="Q135" s="163">
        <f>ROUND(E135*P135,5)</f>
        <v>0</v>
      </c>
      <c r="R135" s="163"/>
      <c r="S135" s="163"/>
      <c r="T135" s="164">
        <v>0.11</v>
      </c>
      <c r="U135" s="163">
        <f>ROUND(E135*T135,2)</f>
        <v>4.37</v>
      </c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121</v>
      </c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54"/>
      <c r="B136" s="160"/>
      <c r="C136" s="196" t="s">
        <v>273</v>
      </c>
      <c r="D136" s="165"/>
      <c r="E136" s="170">
        <v>39.765000000000001</v>
      </c>
      <c r="F136" s="173"/>
      <c r="G136" s="173"/>
      <c r="H136" s="173"/>
      <c r="I136" s="173"/>
      <c r="J136" s="173"/>
      <c r="K136" s="173"/>
      <c r="L136" s="173"/>
      <c r="M136" s="173"/>
      <c r="N136" s="163"/>
      <c r="O136" s="163"/>
      <c r="P136" s="163"/>
      <c r="Q136" s="163"/>
      <c r="R136" s="163"/>
      <c r="S136" s="163"/>
      <c r="T136" s="164"/>
      <c r="U136" s="163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123</v>
      </c>
      <c r="AF136" s="153">
        <v>0</v>
      </c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54">
        <v>51</v>
      </c>
      <c r="B137" s="160" t="s">
        <v>274</v>
      </c>
      <c r="C137" s="195" t="s">
        <v>275</v>
      </c>
      <c r="D137" s="162" t="s">
        <v>133</v>
      </c>
      <c r="E137" s="169">
        <v>47.718000000000004</v>
      </c>
      <c r="F137" s="172"/>
      <c r="G137" s="173">
        <f>ROUND(E137*F137,2)</f>
        <v>0</v>
      </c>
      <c r="H137" s="172"/>
      <c r="I137" s="173">
        <f>ROUND(E137*H137,2)</f>
        <v>0</v>
      </c>
      <c r="J137" s="172"/>
      <c r="K137" s="173">
        <f>ROUND(E137*J137,2)</f>
        <v>0</v>
      </c>
      <c r="L137" s="173">
        <v>21</v>
      </c>
      <c r="M137" s="173">
        <f>G137*(1+L137/100)</f>
        <v>0</v>
      </c>
      <c r="N137" s="163">
        <v>2.3E-3</v>
      </c>
      <c r="O137" s="163">
        <f>ROUND(E137*N137,5)</f>
        <v>0.10975</v>
      </c>
      <c r="P137" s="163">
        <v>0</v>
      </c>
      <c r="Q137" s="163">
        <f>ROUND(E137*P137,5)</f>
        <v>0</v>
      </c>
      <c r="R137" s="163"/>
      <c r="S137" s="163"/>
      <c r="T137" s="164">
        <v>0</v>
      </c>
      <c r="U137" s="163">
        <f>ROUND(E137*T137,2)</f>
        <v>0</v>
      </c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197</v>
      </c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54"/>
      <c r="B138" s="160"/>
      <c r="C138" s="196" t="s">
        <v>276</v>
      </c>
      <c r="D138" s="165"/>
      <c r="E138" s="170">
        <v>47.718000000000004</v>
      </c>
      <c r="F138" s="173"/>
      <c r="G138" s="173"/>
      <c r="H138" s="173"/>
      <c r="I138" s="173"/>
      <c r="J138" s="173"/>
      <c r="K138" s="173"/>
      <c r="L138" s="173"/>
      <c r="M138" s="173"/>
      <c r="N138" s="163"/>
      <c r="O138" s="163"/>
      <c r="P138" s="163"/>
      <c r="Q138" s="163"/>
      <c r="R138" s="163"/>
      <c r="S138" s="163"/>
      <c r="T138" s="164"/>
      <c r="U138" s="16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123</v>
      </c>
      <c r="AF138" s="153">
        <v>0</v>
      </c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54">
        <v>52</v>
      </c>
      <c r="B139" s="160" t="s">
        <v>277</v>
      </c>
      <c r="C139" s="195" t="s">
        <v>278</v>
      </c>
      <c r="D139" s="162" t="s">
        <v>133</v>
      </c>
      <c r="E139" s="169">
        <v>39.765000000000001</v>
      </c>
      <c r="F139" s="172"/>
      <c r="G139" s="173">
        <f>ROUND(E139*F139,2)</f>
        <v>0</v>
      </c>
      <c r="H139" s="172"/>
      <c r="I139" s="173">
        <f>ROUND(E139*H139,2)</f>
        <v>0</v>
      </c>
      <c r="J139" s="172"/>
      <c r="K139" s="173">
        <f>ROUND(E139*J139,2)</f>
        <v>0</v>
      </c>
      <c r="L139" s="173">
        <v>21</v>
      </c>
      <c r="M139" s="173">
        <f>G139*(1+L139/100)</f>
        <v>0</v>
      </c>
      <c r="N139" s="163">
        <v>0</v>
      </c>
      <c r="O139" s="163">
        <f>ROUND(E139*N139,5)</f>
        <v>0</v>
      </c>
      <c r="P139" s="163">
        <v>0</v>
      </c>
      <c r="Q139" s="163">
        <f>ROUND(E139*P139,5)</f>
        <v>0</v>
      </c>
      <c r="R139" s="163"/>
      <c r="S139" s="163"/>
      <c r="T139" s="164">
        <v>0.1</v>
      </c>
      <c r="U139" s="163">
        <f>ROUND(E139*T139,2)</f>
        <v>3.98</v>
      </c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121</v>
      </c>
      <c r="AF139" s="153"/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54"/>
      <c r="B140" s="160"/>
      <c r="C140" s="196" t="s">
        <v>273</v>
      </c>
      <c r="D140" s="165"/>
      <c r="E140" s="170">
        <v>39.765000000000001</v>
      </c>
      <c r="F140" s="173"/>
      <c r="G140" s="173"/>
      <c r="H140" s="173"/>
      <c r="I140" s="173"/>
      <c r="J140" s="173"/>
      <c r="K140" s="173"/>
      <c r="L140" s="173"/>
      <c r="M140" s="173"/>
      <c r="N140" s="163"/>
      <c r="O140" s="163"/>
      <c r="P140" s="163"/>
      <c r="Q140" s="163"/>
      <c r="R140" s="163"/>
      <c r="S140" s="163"/>
      <c r="T140" s="164"/>
      <c r="U140" s="163"/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123</v>
      </c>
      <c r="AF140" s="153">
        <v>0</v>
      </c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">
      <c r="A141" s="154">
        <v>53</v>
      </c>
      <c r="B141" s="160" t="s">
        <v>279</v>
      </c>
      <c r="C141" s="195" t="s">
        <v>280</v>
      </c>
      <c r="D141" s="162" t="s">
        <v>133</v>
      </c>
      <c r="E141" s="169">
        <v>47.718000000000004</v>
      </c>
      <c r="F141" s="172"/>
      <c r="G141" s="173">
        <f>ROUND(E141*F141,2)</f>
        <v>0</v>
      </c>
      <c r="H141" s="172"/>
      <c r="I141" s="173">
        <f>ROUND(E141*H141,2)</f>
        <v>0</v>
      </c>
      <c r="J141" s="172"/>
      <c r="K141" s="173">
        <f>ROUND(E141*J141,2)</f>
        <v>0</v>
      </c>
      <c r="L141" s="173">
        <v>21</v>
      </c>
      <c r="M141" s="173">
        <f>G141*(1+L141/100)</f>
        <v>0</v>
      </c>
      <c r="N141" s="163">
        <v>2.9999999999999997E-4</v>
      </c>
      <c r="O141" s="163">
        <f>ROUND(E141*N141,5)</f>
        <v>1.4319999999999999E-2</v>
      </c>
      <c r="P141" s="163">
        <v>0</v>
      </c>
      <c r="Q141" s="163">
        <f>ROUND(E141*P141,5)</f>
        <v>0</v>
      </c>
      <c r="R141" s="163"/>
      <c r="S141" s="163"/>
      <c r="T141" s="164">
        <v>0</v>
      </c>
      <c r="U141" s="163">
        <f>ROUND(E141*T141,2)</f>
        <v>0</v>
      </c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197</v>
      </c>
      <c r="AF141" s="153"/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54"/>
      <c r="B142" s="160"/>
      <c r="C142" s="196" t="s">
        <v>276</v>
      </c>
      <c r="D142" s="165"/>
      <c r="E142" s="170">
        <v>47.718000000000004</v>
      </c>
      <c r="F142" s="173"/>
      <c r="G142" s="173"/>
      <c r="H142" s="173"/>
      <c r="I142" s="173"/>
      <c r="J142" s="173"/>
      <c r="K142" s="173"/>
      <c r="L142" s="173"/>
      <c r="M142" s="173"/>
      <c r="N142" s="163"/>
      <c r="O142" s="163"/>
      <c r="P142" s="163"/>
      <c r="Q142" s="163"/>
      <c r="R142" s="163"/>
      <c r="S142" s="163"/>
      <c r="T142" s="164"/>
      <c r="U142" s="16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123</v>
      </c>
      <c r="AF142" s="153">
        <v>0</v>
      </c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54">
        <v>54</v>
      </c>
      <c r="B143" s="160" t="s">
        <v>281</v>
      </c>
      <c r="C143" s="195" t="s">
        <v>282</v>
      </c>
      <c r="D143" s="162" t="s">
        <v>213</v>
      </c>
      <c r="E143" s="169">
        <v>159.06</v>
      </c>
      <c r="F143" s="172"/>
      <c r="G143" s="173">
        <f>ROUND(E143*F143,2)</f>
        <v>0</v>
      </c>
      <c r="H143" s="172"/>
      <c r="I143" s="173">
        <f>ROUND(E143*H143,2)</f>
        <v>0</v>
      </c>
      <c r="J143" s="172"/>
      <c r="K143" s="173">
        <f>ROUND(E143*J143,2)</f>
        <v>0</v>
      </c>
      <c r="L143" s="173">
        <v>21</v>
      </c>
      <c r="M143" s="173">
        <f>G143*(1+L143/100)</f>
        <v>0</v>
      </c>
      <c r="N143" s="163">
        <v>1.0000000000000001E-5</v>
      </c>
      <c r="O143" s="163">
        <f>ROUND(E143*N143,5)</f>
        <v>1.5900000000000001E-3</v>
      </c>
      <c r="P143" s="163">
        <v>0</v>
      </c>
      <c r="Q143" s="163">
        <f>ROUND(E143*P143,5)</f>
        <v>0</v>
      </c>
      <c r="R143" s="163"/>
      <c r="S143" s="163"/>
      <c r="T143" s="164">
        <v>0.14000000000000001</v>
      </c>
      <c r="U143" s="163">
        <f>ROUND(E143*T143,2)</f>
        <v>22.27</v>
      </c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121</v>
      </c>
      <c r="AF143" s="153"/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54"/>
      <c r="B144" s="160"/>
      <c r="C144" s="196" t="s">
        <v>283</v>
      </c>
      <c r="D144" s="165"/>
      <c r="E144" s="170">
        <v>159.06</v>
      </c>
      <c r="F144" s="173"/>
      <c r="G144" s="173"/>
      <c r="H144" s="173"/>
      <c r="I144" s="173"/>
      <c r="J144" s="173"/>
      <c r="K144" s="173"/>
      <c r="L144" s="173"/>
      <c r="M144" s="173"/>
      <c r="N144" s="163"/>
      <c r="O144" s="163"/>
      <c r="P144" s="163"/>
      <c r="Q144" s="163"/>
      <c r="R144" s="163"/>
      <c r="S144" s="163"/>
      <c r="T144" s="164"/>
      <c r="U144" s="163"/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123</v>
      </c>
      <c r="AF144" s="153">
        <v>0</v>
      </c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54">
        <v>55</v>
      </c>
      <c r="B145" s="160" t="s">
        <v>284</v>
      </c>
      <c r="C145" s="195" t="s">
        <v>285</v>
      </c>
      <c r="D145" s="162" t="s">
        <v>213</v>
      </c>
      <c r="E145" s="169">
        <v>174.96600000000001</v>
      </c>
      <c r="F145" s="172"/>
      <c r="G145" s="173">
        <f>ROUND(E145*F145,2)</f>
        <v>0</v>
      </c>
      <c r="H145" s="172"/>
      <c r="I145" s="173">
        <f>ROUND(E145*H145,2)</f>
        <v>0</v>
      </c>
      <c r="J145" s="172"/>
      <c r="K145" s="173">
        <f>ROUND(E145*J145,2)</f>
        <v>0</v>
      </c>
      <c r="L145" s="173">
        <v>21</v>
      </c>
      <c r="M145" s="173">
        <f>G145*(1+L145/100)</f>
        <v>0</v>
      </c>
      <c r="N145" s="163">
        <v>0</v>
      </c>
      <c r="O145" s="163">
        <f>ROUND(E145*N145,5)</f>
        <v>0</v>
      </c>
      <c r="P145" s="163">
        <v>0</v>
      </c>
      <c r="Q145" s="163">
        <f>ROUND(E145*P145,5)</f>
        <v>0</v>
      </c>
      <c r="R145" s="163"/>
      <c r="S145" s="163"/>
      <c r="T145" s="164">
        <v>0</v>
      </c>
      <c r="U145" s="163">
        <f>ROUND(E145*T145,2)</f>
        <v>0</v>
      </c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197</v>
      </c>
      <c r="AF145" s="153"/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54"/>
      <c r="B146" s="160"/>
      <c r="C146" s="196" t="s">
        <v>286</v>
      </c>
      <c r="D146" s="165"/>
      <c r="E146" s="170">
        <v>174.96600000000001</v>
      </c>
      <c r="F146" s="173"/>
      <c r="G146" s="173"/>
      <c r="H146" s="173"/>
      <c r="I146" s="173"/>
      <c r="J146" s="173"/>
      <c r="K146" s="173"/>
      <c r="L146" s="173"/>
      <c r="M146" s="173"/>
      <c r="N146" s="163"/>
      <c r="O146" s="163"/>
      <c r="P146" s="163"/>
      <c r="Q146" s="163"/>
      <c r="R146" s="163"/>
      <c r="S146" s="163"/>
      <c r="T146" s="164"/>
      <c r="U146" s="16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123</v>
      </c>
      <c r="AF146" s="153">
        <v>0</v>
      </c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54">
        <v>56</v>
      </c>
      <c r="B147" s="160" t="s">
        <v>287</v>
      </c>
      <c r="C147" s="195" t="s">
        <v>288</v>
      </c>
      <c r="D147" s="162" t="s">
        <v>168</v>
      </c>
      <c r="E147" s="169">
        <v>14.46</v>
      </c>
      <c r="F147" s="172"/>
      <c r="G147" s="173">
        <f>ROUND(E147*F147,2)</f>
        <v>0</v>
      </c>
      <c r="H147" s="172"/>
      <c r="I147" s="173">
        <f>ROUND(E147*H147,2)</f>
        <v>0</v>
      </c>
      <c r="J147" s="172"/>
      <c r="K147" s="173">
        <f>ROUND(E147*J147,2)</f>
        <v>0</v>
      </c>
      <c r="L147" s="173">
        <v>21</v>
      </c>
      <c r="M147" s="173">
        <f>G147*(1+L147/100)</f>
        <v>0</v>
      </c>
      <c r="N147" s="163">
        <v>1.58E-3</v>
      </c>
      <c r="O147" s="163">
        <f>ROUND(E147*N147,5)</f>
        <v>2.2849999999999999E-2</v>
      </c>
      <c r="P147" s="163">
        <v>0</v>
      </c>
      <c r="Q147" s="163">
        <f>ROUND(E147*P147,5)</f>
        <v>0</v>
      </c>
      <c r="R147" s="163"/>
      <c r="S147" s="163"/>
      <c r="T147" s="164">
        <v>0.25</v>
      </c>
      <c r="U147" s="163">
        <f>ROUND(E147*T147,2)</f>
        <v>3.62</v>
      </c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121</v>
      </c>
      <c r="AF147" s="153"/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54"/>
      <c r="B148" s="160"/>
      <c r="C148" s="196" t="s">
        <v>289</v>
      </c>
      <c r="D148" s="165"/>
      <c r="E148" s="170">
        <v>14.46</v>
      </c>
      <c r="F148" s="173"/>
      <c r="G148" s="173"/>
      <c r="H148" s="173"/>
      <c r="I148" s="173"/>
      <c r="J148" s="173"/>
      <c r="K148" s="173"/>
      <c r="L148" s="173"/>
      <c r="M148" s="173"/>
      <c r="N148" s="163"/>
      <c r="O148" s="163"/>
      <c r="P148" s="163"/>
      <c r="Q148" s="163"/>
      <c r="R148" s="163"/>
      <c r="S148" s="163"/>
      <c r="T148" s="164"/>
      <c r="U148" s="163"/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123</v>
      </c>
      <c r="AF148" s="153">
        <v>0</v>
      </c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54">
        <v>57</v>
      </c>
      <c r="B149" s="160" t="s">
        <v>290</v>
      </c>
      <c r="C149" s="195" t="s">
        <v>291</v>
      </c>
      <c r="D149" s="162" t="s">
        <v>168</v>
      </c>
      <c r="E149" s="169">
        <v>19.96</v>
      </c>
      <c r="F149" s="172"/>
      <c r="G149" s="173">
        <f>ROUND(E149*F149,2)</f>
        <v>0</v>
      </c>
      <c r="H149" s="172"/>
      <c r="I149" s="173">
        <f>ROUND(E149*H149,2)</f>
        <v>0</v>
      </c>
      <c r="J149" s="172"/>
      <c r="K149" s="173">
        <f>ROUND(E149*J149,2)</f>
        <v>0</v>
      </c>
      <c r="L149" s="173">
        <v>21</v>
      </c>
      <c r="M149" s="173">
        <f>G149*(1+L149/100)</f>
        <v>0</v>
      </c>
      <c r="N149" s="163">
        <v>1.58E-3</v>
      </c>
      <c r="O149" s="163">
        <f>ROUND(E149*N149,5)</f>
        <v>3.1539999999999999E-2</v>
      </c>
      <c r="P149" s="163">
        <v>0</v>
      </c>
      <c r="Q149" s="163">
        <f>ROUND(E149*P149,5)</f>
        <v>0</v>
      </c>
      <c r="R149" s="163"/>
      <c r="S149" s="163"/>
      <c r="T149" s="164">
        <v>0.25</v>
      </c>
      <c r="U149" s="163">
        <f>ROUND(E149*T149,2)</f>
        <v>4.99</v>
      </c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121</v>
      </c>
      <c r="AF149" s="153"/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54"/>
      <c r="B150" s="160"/>
      <c r="C150" s="196" t="s">
        <v>292</v>
      </c>
      <c r="D150" s="165"/>
      <c r="E150" s="170">
        <v>5.5</v>
      </c>
      <c r="F150" s="173"/>
      <c r="G150" s="173"/>
      <c r="H150" s="173"/>
      <c r="I150" s="173"/>
      <c r="J150" s="173"/>
      <c r="K150" s="173"/>
      <c r="L150" s="173"/>
      <c r="M150" s="173"/>
      <c r="N150" s="163"/>
      <c r="O150" s="163"/>
      <c r="P150" s="163"/>
      <c r="Q150" s="163"/>
      <c r="R150" s="163"/>
      <c r="S150" s="163"/>
      <c r="T150" s="164"/>
      <c r="U150" s="163"/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123</v>
      </c>
      <c r="AF150" s="153">
        <v>0</v>
      </c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54"/>
      <c r="B151" s="160"/>
      <c r="C151" s="196" t="s">
        <v>293</v>
      </c>
      <c r="D151" s="165"/>
      <c r="E151" s="170">
        <v>14.46</v>
      </c>
      <c r="F151" s="173"/>
      <c r="G151" s="173"/>
      <c r="H151" s="173"/>
      <c r="I151" s="173"/>
      <c r="J151" s="173"/>
      <c r="K151" s="173"/>
      <c r="L151" s="173"/>
      <c r="M151" s="173"/>
      <c r="N151" s="163"/>
      <c r="O151" s="163"/>
      <c r="P151" s="163"/>
      <c r="Q151" s="163"/>
      <c r="R151" s="163"/>
      <c r="S151" s="163"/>
      <c r="T151" s="164"/>
      <c r="U151" s="163"/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123</v>
      </c>
      <c r="AF151" s="153">
        <v>0</v>
      </c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54">
        <v>58</v>
      </c>
      <c r="B152" s="160" t="s">
        <v>294</v>
      </c>
      <c r="C152" s="195" t="s">
        <v>295</v>
      </c>
      <c r="D152" s="162" t="s">
        <v>168</v>
      </c>
      <c r="E152" s="169">
        <v>34.42</v>
      </c>
      <c r="F152" s="172"/>
      <c r="G152" s="173">
        <f>ROUND(E152*F152,2)</f>
        <v>0</v>
      </c>
      <c r="H152" s="172"/>
      <c r="I152" s="173">
        <f>ROUND(E152*H152,2)</f>
        <v>0</v>
      </c>
      <c r="J152" s="172"/>
      <c r="K152" s="173">
        <f>ROUND(E152*J152,2)</f>
        <v>0</v>
      </c>
      <c r="L152" s="173">
        <v>21</v>
      </c>
      <c r="M152" s="173">
        <f>G152*(1+L152/100)</f>
        <v>0</v>
      </c>
      <c r="N152" s="163">
        <v>1.0000000000000001E-5</v>
      </c>
      <c r="O152" s="163">
        <f>ROUND(E152*N152,5)</f>
        <v>3.4000000000000002E-4</v>
      </c>
      <c r="P152" s="163">
        <v>0</v>
      </c>
      <c r="Q152" s="163">
        <f>ROUND(E152*P152,5)</f>
        <v>0</v>
      </c>
      <c r="R152" s="163"/>
      <c r="S152" s="163"/>
      <c r="T152" s="164">
        <v>0.23</v>
      </c>
      <c r="U152" s="163">
        <f>ROUND(E152*T152,2)</f>
        <v>7.92</v>
      </c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121</v>
      </c>
      <c r="AF152" s="153"/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54"/>
      <c r="B153" s="160"/>
      <c r="C153" s="196" t="s">
        <v>296</v>
      </c>
      <c r="D153" s="165"/>
      <c r="E153" s="170">
        <v>34.42</v>
      </c>
      <c r="F153" s="173"/>
      <c r="G153" s="173"/>
      <c r="H153" s="173"/>
      <c r="I153" s="173"/>
      <c r="J153" s="173"/>
      <c r="K153" s="173"/>
      <c r="L153" s="173"/>
      <c r="M153" s="173"/>
      <c r="N153" s="163"/>
      <c r="O153" s="163"/>
      <c r="P153" s="163"/>
      <c r="Q153" s="163"/>
      <c r="R153" s="163"/>
      <c r="S153" s="163"/>
      <c r="T153" s="164"/>
      <c r="U153" s="163"/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123</v>
      </c>
      <c r="AF153" s="153">
        <v>0</v>
      </c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54">
        <v>59</v>
      </c>
      <c r="B154" s="160" t="s">
        <v>297</v>
      </c>
      <c r="C154" s="195" t="s">
        <v>298</v>
      </c>
      <c r="D154" s="162" t="s">
        <v>251</v>
      </c>
      <c r="E154" s="169">
        <v>0.19789000000000001</v>
      </c>
      <c r="F154" s="172"/>
      <c r="G154" s="173">
        <f>ROUND(E154*F154,2)</f>
        <v>0</v>
      </c>
      <c r="H154" s="172"/>
      <c r="I154" s="173">
        <f>ROUND(E154*H154,2)</f>
        <v>0</v>
      </c>
      <c r="J154" s="172"/>
      <c r="K154" s="173">
        <f>ROUND(E154*J154,2)</f>
        <v>0</v>
      </c>
      <c r="L154" s="173">
        <v>21</v>
      </c>
      <c r="M154" s="173">
        <f>G154*(1+L154/100)</f>
        <v>0</v>
      </c>
      <c r="N154" s="163">
        <v>0</v>
      </c>
      <c r="O154" s="163">
        <f>ROUND(E154*N154,5)</f>
        <v>0</v>
      </c>
      <c r="P154" s="163">
        <v>0</v>
      </c>
      <c r="Q154" s="163">
        <f>ROUND(E154*P154,5)</f>
        <v>0</v>
      </c>
      <c r="R154" s="163"/>
      <c r="S154" s="163"/>
      <c r="T154" s="164">
        <v>2.0499999999999998</v>
      </c>
      <c r="U154" s="163">
        <f>ROUND(E154*T154,2)</f>
        <v>0.41</v>
      </c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121</v>
      </c>
      <c r="AF154" s="153"/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x14ac:dyDescent="0.2">
      <c r="A155" s="155" t="s">
        <v>116</v>
      </c>
      <c r="B155" s="161" t="s">
        <v>73</v>
      </c>
      <c r="C155" s="197" t="s">
        <v>74</v>
      </c>
      <c r="D155" s="166"/>
      <c r="E155" s="171"/>
      <c r="F155" s="174"/>
      <c r="G155" s="174">
        <f>SUMIF(AE156:AE160,"&lt;&gt;NOR",G156:G160)</f>
        <v>0</v>
      </c>
      <c r="H155" s="174"/>
      <c r="I155" s="174">
        <f>SUM(I156:I160)</f>
        <v>0</v>
      </c>
      <c r="J155" s="174"/>
      <c r="K155" s="174">
        <f>SUM(K156:K160)</f>
        <v>0</v>
      </c>
      <c r="L155" s="174"/>
      <c r="M155" s="174">
        <f>SUM(M156:M160)</f>
        <v>0</v>
      </c>
      <c r="N155" s="167"/>
      <c r="O155" s="167">
        <f>SUM(O156:O160)</f>
        <v>3.4199999999999999E-3</v>
      </c>
      <c r="P155" s="167"/>
      <c r="Q155" s="167">
        <f>SUM(Q156:Q160)</f>
        <v>0</v>
      </c>
      <c r="R155" s="167"/>
      <c r="S155" s="167"/>
      <c r="T155" s="168"/>
      <c r="U155" s="167">
        <f>SUM(U156:U160)</f>
        <v>1.86</v>
      </c>
      <c r="AE155" t="s">
        <v>117</v>
      </c>
    </row>
    <row r="156" spans="1:60" outlineLevel="1" x14ac:dyDescent="0.2">
      <c r="A156" s="154">
        <v>60</v>
      </c>
      <c r="B156" s="160" t="s">
        <v>299</v>
      </c>
      <c r="C156" s="195" t="s">
        <v>300</v>
      </c>
      <c r="D156" s="162" t="s">
        <v>213</v>
      </c>
      <c r="E156" s="169">
        <v>1</v>
      </c>
      <c r="F156" s="172"/>
      <c r="G156" s="173">
        <f>ROUND(E156*F156,2)</f>
        <v>0</v>
      </c>
      <c r="H156" s="172"/>
      <c r="I156" s="173">
        <f>ROUND(E156*H156,2)</f>
        <v>0</v>
      </c>
      <c r="J156" s="172"/>
      <c r="K156" s="173">
        <f>ROUND(E156*J156,2)</f>
        <v>0</v>
      </c>
      <c r="L156" s="173">
        <v>21</v>
      </c>
      <c r="M156" s="173">
        <f>G156*(1+L156/100)</f>
        <v>0</v>
      </c>
      <c r="N156" s="163">
        <v>0</v>
      </c>
      <c r="O156" s="163">
        <f>ROUND(E156*N156,5)</f>
        <v>0</v>
      </c>
      <c r="P156" s="163">
        <v>0</v>
      </c>
      <c r="Q156" s="163">
        <f>ROUND(E156*P156,5)</f>
        <v>0</v>
      </c>
      <c r="R156" s="163"/>
      <c r="S156" s="163"/>
      <c r="T156" s="164">
        <v>0.25900000000000001</v>
      </c>
      <c r="U156" s="163">
        <f>ROUND(E156*T156,2)</f>
        <v>0.26</v>
      </c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121</v>
      </c>
      <c r="AF156" s="153"/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54"/>
      <c r="B157" s="160"/>
      <c r="C157" s="196" t="s">
        <v>248</v>
      </c>
      <c r="D157" s="165"/>
      <c r="E157" s="170">
        <v>1</v>
      </c>
      <c r="F157" s="173"/>
      <c r="G157" s="173"/>
      <c r="H157" s="173"/>
      <c r="I157" s="173"/>
      <c r="J157" s="173"/>
      <c r="K157" s="173"/>
      <c r="L157" s="173"/>
      <c r="M157" s="173"/>
      <c r="N157" s="163"/>
      <c r="O157" s="163"/>
      <c r="P157" s="163"/>
      <c r="Q157" s="163"/>
      <c r="R157" s="163"/>
      <c r="S157" s="163"/>
      <c r="T157" s="164"/>
      <c r="U157" s="163"/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123</v>
      </c>
      <c r="AF157" s="153">
        <v>0</v>
      </c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54">
        <v>61</v>
      </c>
      <c r="B158" s="160" t="s">
        <v>301</v>
      </c>
      <c r="C158" s="195" t="s">
        <v>302</v>
      </c>
      <c r="D158" s="162" t="s">
        <v>168</v>
      </c>
      <c r="E158" s="169">
        <v>2</v>
      </c>
      <c r="F158" s="172"/>
      <c r="G158" s="173">
        <f>ROUND(E158*F158,2)</f>
        <v>0</v>
      </c>
      <c r="H158" s="172"/>
      <c r="I158" s="173">
        <f>ROUND(E158*H158,2)</f>
        <v>0</v>
      </c>
      <c r="J158" s="172"/>
      <c r="K158" s="173">
        <f>ROUND(E158*J158,2)</f>
        <v>0</v>
      </c>
      <c r="L158" s="173">
        <v>21</v>
      </c>
      <c r="M158" s="173">
        <f>G158*(1+L158/100)</f>
        <v>0</v>
      </c>
      <c r="N158" s="163">
        <v>1.7099999999999999E-3</v>
      </c>
      <c r="O158" s="163">
        <f>ROUND(E158*N158,5)</f>
        <v>3.4199999999999999E-3</v>
      </c>
      <c r="P158" s="163">
        <v>0</v>
      </c>
      <c r="Q158" s="163">
        <f>ROUND(E158*P158,5)</f>
        <v>0</v>
      </c>
      <c r="R158" s="163"/>
      <c r="S158" s="163"/>
      <c r="T158" s="164">
        <v>0.79700000000000004</v>
      </c>
      <c r="U158" s="163">
        <f>ROUND(E158*T158,2)</f>
        <v>1.59</v>
      </c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121</v>
      </c>
      <c r="AF158" s="153"/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54"/>
      <c r="B159" s="160"/>
      <c r="C159" s="196" t="s">
        <v>303</v>
      </c>
      <c r="D159" s="165"/>
      <c r="E159" s="170">
        <v>2</v>
      </c>
      <c r="F159" s="173"/>
      <c r="G159" s="173"/>
      <c r="H159" s="173"/>
      <c r="I159" s="173"/>
      <c r="J159" s="173"/>
      <c r="K159" s="173"/>
      <c r="L159" s="173"/>
      <c r="M159" s="173"/>
      <c r="N159" s="163"/>
      <c r="O159" s="163"/>
      <c r="P159" s="163"/>
      <c r="Q159" s="163"/>
      <c r="R159" s="163"/>
      <c r="S159" s="163"/>
      <c r="T159" s="164"/>
      <c r="U159" s="163"/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123</v>
      </c>
      <c r="AF159" s="153">
        <v>0</v>
      </c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">
      <c r="A160" s="154">
        <v>62</v>
      </c>
      <c r="B160" s="160" t="s">
        <v>304</v>
      </c>
      <c r="C160" s="195" t="s">
        <v>305</v>
      </c>
      <c r="D160" s="162" t="s">
        <v>251</v>
      </c>
      <c r="E160" s="169">
        <v>3.4199999999999999E-3</v>
      </c>
      <c r="F160" s="172"/>
      <c r="G160" s="173">
        <f>ROUND(E160*F160,2)</f>
        <v>0</v>
      </c>
      <c r="H160" s="172"/>
      <c r="I160" s="173">
        <f>ROUND(E160*H160,2)</f>
        <v>0</v>
      </c>
      <c r="J160" s="172"/>
      <c r="K160" s="173">
        <f>ROUND(E160*J160,2)</f>
        <v>0</v>
      </c>
      <c r="L160" s="173">
        <v>21</v>
      </c>
      <c r="M160" s="173">
        <f>G160*(1+L160/100)</f>
        <v>0</v>
      </c>
      <c r="N160" s="163">
        <v>0</v>
      </c>
      <c r="O160" s="163">
        <f>ROUND(E160*N160,5)</f>
        <v>0</v>
      </c>
      <c r="P160" s="163">
        <v>0</v>
      </c>
      <c r="Q160" s="163">
        <f>ROUND(E160*P160,5)</f>
        <v>0</v>
      </c>
      <c r="R160" s="163"/>
      <c r="S160" s="163"/>
      <c r="T160" s="164">
        <v>1.5229999999999999</v>
      </c>
      <c r="U160" s="163">
        <f>ROUND(E160*T160,2)</f>
        <v>0.01</v>
      </c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121</v>
      </c>
      <c r="AF160" s="153"/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x14ac:dyDescent="0.2">
      <c r="A161" s="155" t="s">
        <v>116</v>
      </c>
      <c r="B161" s="161" t="s">
        <v>75</v>
      </c>
      <c r="C161" s="197" t="s">
        <v>76</v>
      </c>
      <c r="D161" s="166"/>
      <c r="E161" s="171"/>
      <c r="F161" s="174"/>
      <c r="G161" s="174">
        <f>SUMIF(AE162:AE191,"&lt;&gt;NOR",G162:G191)</f>
        <v>0</v>
      </c>
      <c r="H161" s="174"/>
      <c r="I161" s="174">
        <f>SUM(I162:I191)</f>
        <v>0</v>
      </c>
      <c r="J161" s="174"/>
      <c r="K161" s="174">
        <f>SUM(K162:K191)</f>
        <v>0</v>
      </c>
      <c r="L161" s="174"/>
      <c r="M161" s="174">
        <f>SUM(M162:M191)</f>
        <v>0</v>
      </c>
      <c r="N161" s="167"/>
      <c r="O161" s="167">
        <f>SUM(O162:O191)</f>
        <v>4.1755200000000006</v>
      </c>
      <c r="P161" s="167"/>
      <c r="Q161" s="167">
        <f>SUM(Q162:Q191)</f>
        <v>0</v>
      </c>
      <c r="R161" s="167"/>
      <c r="S161" s="167"/>
      <c r="T161" s="168"/>
      <c r="U161" s="167">
        <f>SUM(U162:U191)</f>
        <v>186.41000000000003</v>
      </c>
      <c r="AE161" t="s">
        <v>117</v>
      </c>
    </row>
    <row r="162" spans="1:60" outlineLevel="1" x14ac:dyDescent="0.2">
      <c r="A162" s="154">
        <v>63</v>
      </c>
      <c r="B162" s="160" t="s">
        <v>306</v>
      </c>
      <c r="C162" s="195" t="s">
        <v>307</v>
      </c>
      <c r="D162" s="162" t="s">
        <v>168</v>
      </c>
      <c r="E162" s="169">
        <v>123.83839999999999</v>
      </c>
      <c r="F162" s="172"/>
      <c r="G162" s="173">
        <f>ROUND(E162*F162,2)</f>
        <v>0</v>
      </c>
      <c r="H162" s="172"/>
      <c r="I162" s="173">
        <f>ROUND(E162*H162,2)</f>
        <v>0</v>
      </c>
      <c r="J162" s="172"/>
      <c r="K162" s="173">
        <f>ROUND(E162*J162,2)</f>
        <v>0</v>
      </c>
      <c r="L162" s="173">
        <v>21</v>
      </c>
      <c r="M162" s="173">
        <f>G162*(1+L162/100)</f>
        <v>0</v>
      </c>
      <c r="N162" s="163">
        <v>2.5500000000000002E-3</v>
      </c>
      <c r="O162" s="163">
        <f>ROUND(E162*N162,5)</f>
        <v>0.31579000000000002</v>
      </c>
      <c r="P162" s="163">
        <v>0</v>
      </c>
      <c r="Q162" s="163">
        <f>ROUND(E162*P162,5)</f>
        <v>0</v>
      </c>
      <c r="R162" s="163"/>
      <c r="S162" s="163"/>
      <c r="T162" s="164">
        <v>0.49</v>
      </c>
      <c r="U162" s="163">
        <f>ROUND(E162*T162,2)</f>
        <v>60.68</v>
      </c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121</v>
      </c>
      <c r="AF162" s="153"/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54"/>
      <c r="B163" s="160"/>
      <c r="C163" s="196" t="s">
        <v>308</v>
      </c>
      <c r="D163" s="165"/>
      <c r="E163" s="170"/>
      <c r="F163" s="173"/>
      <c r="G163" s="173"/>
      <c r="H163" s="173"/>
      <c r="I163" s="173"/>
      <c r="J163" s="173"/>
      <c r="K163" s="173"/>
      <c r="L163" s="173"/>
      <c r="M163" s="173"/>
      <c r="N163" s="163"/>
      <c r="O163" s="163"/>
      <c r="P163" s="163"/>
      <c r="Q163" s="163"/>
      <c r="R163" s="163"/>
      <c r="S163" s="163"/>
      <c r="T163" s="164"/>
      <c r="U163" s="163"/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123</v>
      </c>
      <c r="AF163" s="153">
        <v>0</v>
      </c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54"/>
      <c r="B164" s="160"/>
      <c r="C164" s="196" t="s">
        <v>309</v>
      </c>
      <c r="D164" s="165"/>
      <c r="E164" s="170">
        <v>99.9559</v>
      </c>
      <c r="F164" s="173"/>
      <c r="G164" s="173"/>
      <c r="H164" s="173"/>
      <c r="I164" s="173"/>
      <c r="J164" s="173"/>
      <c r="K164" s="173"/>
      <c r="L164" s="173"/>
      <c r="M164" s="173"/>
      <c r="N164" s="163"/>
      <c r="O164" s="163"/>
      <c r="P164" s="163"/>
      <c r="Q164" s="163"/>
      <c r="R164" s="163"/>
      <c r="S164" s="163"/>
      <c r="T164" s="164"/>
      <c r="U164" s="163"/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123</v>
      </c>
      <c r="AF164" s="153">
        <v>0</v>
      </c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">
      <c r="A165" s="154"/>
      <c r="B165" s="160"/>
      <c r="C165" s="196" t="s">
        <v>310</v>
      </c>
      <c r="D165" s="165"/>
      <c r="E165" s="170">
        <v>10.375299999999999</v>
      </c>
      <c r="F165" s="173"/>
      <c r="G165" s="173"/>
      <c r="H165" s="173"/>
      <c r="I165" s="173"/>
      <c r="J165" s="173"/>
      <c r="K165" s="173"/>
      <c r="L165" s="173"/>
      <c r="M165" s="173"/>
      <c r="N165" s="163"/>
      <c r="O165" s="163"/>
      <c r="P165" s="163"/>
      <c r="Q165" s="163"/>
      <c r="R165" s="163"/>
      <c r="S165" s="163"/>
      <c r="T165" s="164"/>
      <c r="U165" s="163"/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123</v>
      </c>
      <c r="AF165" s="153">
        <v>0</v>
      </c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54"/>
      <c r="B166" s="160"/>
      <c r="C166" s="196" t="s">
        <v>311</v>
      </c>
      <c r="D166" s="165"/>
      <c r="E166" s="170">
        <v>13.507199999999999</v>
      </c>
      <c r="F166" s="173"/>
      <c r="G166" s="173"/>
      <c r="H166" s="173"/>
      <c r="I166" s="173"/>
      <c r="J166" s="173"/>
      <c r="K166" s="173"/>
      <c r="L166" s="173"/>
      <c r="M166" s="173"/>
      <c r="N166" s="163"/>
      <c r="O166" s="163"/>
      <c r="P166" s="163"/>
      <c r="Q166" s="163"/>
      <c r="R166" s="163"/>
      <c r="S166" s="163"/>
      <c r="T166" s="164"/>
      <c r="U166" s="163"/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123</v>
      </c>
      <c r="AF166" s="153">
        <v>0</v>
      </c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54">
        <v>64</v>
      </c>
      <c r="B167" s="160" t="s">
        <v>312</v>
      </c>
      <c r="C167" s="195" t="s">
        <v>313</v>
      </c>
      <c r="D167" s="162" t="s">
        <v>168</v>
      </c>
      <c r="E167" s="169">
        <v>98.2089</v>
      </c>
      <c r="F167" s="172"/>
      <c r="G167" s="173">
        <f>ROUND(E167*F167,2)</f>
        <v>0</v>
      </c>
      <c r="H167" s="172"/>
      <c r="I167" s="173">
        <f>ROUND(E167*H167,2)</f>
        <v>0</v>
      </c>
      <c r="J167" s="172"/>
      <c r="K167" s="173">
        <f>ROUND(E167*J167,2)</f>
        <v>0</v>
      </c>
      <c r="L167" s="173">
        <v>21</v>
      </c>
      <c r="M167" s="173">
        <f>G167*(1+L167/100)</f>
        <v>0</v>
      </c>
      <c r="N167" s="163">
        <v>2.5500000000000002E-3</v>
      </c>
      <c r="O167" s="163">
        <f>ROUND(E167*N167,5)</f>
        <v>0.25042999999999999</v>
      </c>
      <c r="P167" s="163">
        <v>0</v>
      </c>
      <c r="Q167" s="163">
        <f>ROUND(E167*P167,5)</f>
        <v>0</v>
      </c>
      <c r="R167" s="163"/>
      <c r="S167" s="163"/>
      <c r="T167" s="164">
        <v>0.82</v>
      </c>
      <c r="U167" s="163">
        <f>ROUND(E167*T167,2)</f>
        <v>80.53</v>
      </c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121</v>
      </c>
      <c r="AF167" s="153"/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">
      <c r="A168" s="154"/>
      <c r="B168" s="160"/>
      <c r="C168" s="196" t="s">
        <v>308</v>
      </c>
      <c r="D168" s="165"/>
      <c r="E168" s="170"/>
      <c r="F168" s="173"/>
      <c r="G168" s="173"/>
      <c r="H168" s="173"/>
      <c r="I168" s="173"/>
      <c r="J168" s="173"/>
      <c r="K168" s="173"/>
      <c r="L168" s="173"/>
      <c r="M168" s="173"/>
      <c r="N168" s="163"/>
      <c r="O168" s="163"/>
      <c r="P168" s="163"/>
      <c r="Q168" s="163"/>
      <c r="R168" s="163"/>
      <c r="S168" s="163"/>
      <c r="T168" s="164"/>
      <c r="U168" s="163"/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123</v>
      </c>
      <c r="AF168" s="153">
        <v>0</v>
      </c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54"/>
      <c r="B169" s="160"/>
      <c r="C169" s="196" t="s">
        <v>314</v>
      </c>
      <c r="D169" s="165"/>
      <c r="E169" s="170">
        <v>98.2089</v>
      </c>
      <c r="F169" s="173"/>
      <c r="G169" s="173"/>
      <c r="H169" s="173"/>
      <c r="I169" s="173"/>
      <c r="J169" s="173"/>
      <c r="K169" s="173"/>
      <c r="L169" s="173"/>
      <c r="M169" s="173"/>
      <c r="N169" s="163"/>
      <c r="O169" s="163"/>
      <c r="P169" s="163"/>
      <c r="Q169" s="163"/>
      <c r="R169" s="163"/>
      <c r="S169" s="163"/>
      <c r="T169" s="164"/>
      <c r="U169" s="163"/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123</v>
      </c>
      <c r="AF169" s="153">
        <v>0</v>
      </c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ht="22.5" outlineLevel="1" x14ac:dyDescent="0.2">
      <c r="A170" s="154">
        <v>65</v>
      </c>
      <c r="B170" s="160" t="s">
        <v>315</v>
      </c>
      <c r="C170" s="195" t="s">
        <v>316</v>
      </c>
      <c r="D170" s="162" t="s">
        <v>120</v>
      </c>
      <c r="E170" s="169">
        <v>4.6720950320000014</v>
      </c>
      <c r="F170" s="172"/>
      <c r="G170" s="173">
        <f>ROUND(E170*F170,2)</f>
        <v>0</v>
      </c>
      <c r="H170" s="172"/>
      <c r="I170" s="173">
        <f>ROUND(E170*H170,2)</f>
        <v>0</v>
      </c>
      <c r="J170" s="172"/>
      <c r="K170" s="173">
        <f>ROUND(E170*J170,2)</f>
        <v>0</v>
      </c>
      <c r="L170" s="173">
        <v>21</v>
      </c>
      <c r="M170" s="173">
        <f>G170*(1+L170/100)</f>
        <v>0</v>
      </c>
      <c r="N170" s="163">
        <v>0.5</v>
      </c>
      <c r="O170" s="163">
        <f>ROUND(E170*N170,5)</f>
        <v>2.3360500000000002</v>
      </c>
      <c r="P170" s="163">
        <v>0</v>
      </c>
      <c r="Q170" s="163">
        <f>ROUND(E170*P170,5)</f>
        <v>0</v>
      </c>
      <c r="R170" s="163"/>
      <c r="S170" s="163"/>
      <c r="T170" s="164">
        <v>0</v>
      </c>
      <c r="U170" s="163">
        <f>ROUND(E170*T170,2)</f>
        <v>0</v>
      </c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197</v>
      </c>
      <c r="AF170" s="153"/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54"/>
      <c r="B171" s="160"/>
      <c r="C171" s="196" t="s">
        <v>317</v>
      </c>
      <c r="D171" s="165"/>
      <c r="E171" s="170">
        <v>1.4073790719999999</v>
      </c>
      <c r="F171" s="173"/>
      <c r="G171" s="173"/>
      <c r="H171" s="173"/>
      <c r="I171" s="173"/>
      <c r="J171" s="173"/>
      <c r="K171" s="173"/>
      <c r="L171" s="173"/>
      <c r="M171" s="173"/>
      <c r="N171" s="163"/>
      <c r="O171" s="163"/>
      <c r="P171" s="163"/>
      <c r="Q171" s="163"/>
      <c r="R171" s="163"/>
      <c r="S171" s="163"/>
      <c r="T171" s="164"/>
      <c r="U171" s="16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123</v>
      </c>
      <c r="AF171" s="153">
        <v>0</v>
      </c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">
      <c r="A172" s="154"/>
      <c r="B172" s="160"/>
      <c r="C172" s="196" t="s">
        <v>318</v>
      </c>
      <c r="D172" s="165"/>
      <c r="E172" s="170">
        <v>9.1302640000000004E-2</v>
      </c>
      <c r="F172" s="173"/>
      <c r="G172" s="173"/>
      <c r="H172" s="173"/>
      <c r="I172" s="173"/>
      <c r="J172" s="173"/>
      <c r="K172" s="173"/>
      <c r="L172" s="173"/>
      <c r="M172" s="173"/>
      <c r="N172" s="163"/>
      <c r="O172" s="163"/>
      <c r="P172" s="163"/>
      <c r="Q172" s="163"/>
      <c r="R172" s="163"/>
      <c r="S172" s="163"/>
      <c r="T172" s="164"/>
      <c r="U172" s="16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 t="s">
        <v>123</v>
      </c>
      <c r="AF172" s="153">
        <v>0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">
      <c r="A173" s="154"/>
      <c r="B173" s="160"/>
      <c r="C173" s="196" t="s">
        <v>319</v>
      </c>
      <c r="D173" s="165"/>
      <c r="E173" s="170">
        <v>0.14857919999999999</v>
      </c>
      <c r="F173" s="173"/>
      <c r="G173" s="173"/>
      <c r="H173" s="173"/>
      <c r="I173" s="173"/>
      <c r="J173" s="173"/>
      <c r="K173" s="173"/>
      <c r="L173" s="173"/>
      <c r="M173" s="173"/>
      <c r="N173" s="163"/>
      <c r="O173" s="163"/>
      <c r="P173" s="163"/>
      <c r="Q173" s="163"/>
      <c r="R173" s="163"/>
      <c r="S173" s="163"/>
      <c r="T173" s="164"/>
      <c r="U173" s="163"/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123</v>
      </c>
      <c r="AF173" s="153">
        <v>0</v>
      </c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54"/>
      <c r="B174" s="160"/>
      <c r="C174" s="196" t="s">
        <v>320</v>
      </c>
      <c r="D174" s="165"/>
      <c r="E174" s="170">
        <v>3.02483412</v>
      </c>
      <c r="F174" s="173"/>
      <c r="G174" s="173"/>
      <c r="H174" s="173"/>
      <c r="I174" s="173"/>
      <c r="J174" s="173"/>
      <c r="K174" s="173"/>
      <c r="L174" s="173"/>
      <c r="M174" s="173"/>
      <c r="N174" s="163"/>
      <c r="O174" s="163"/>
      <c r="P174" s="163"/>
      <c r="Q174" s="163"/>
      <c r="R174" s="163"/>
      <c r="S174" s="163"/>
      <c r="T174" s="164"/>
      <c r="U174" s="163"/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123</v>
      </c>
      <c r="AF174" s="153">
        <v>0</v>
      </c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54">
        <v>66</v>
      </c>
      <c r="B175" s="160" t="s">
        <v>321</v>
      </c>
      <c r="C175" s="195" t="s">
        <v>322</v>
      </c>
      <c r="D175" s="162" t="s">
        <v>133</v>
      </c>
      <c r="E175" s="169">
        <v>39.765000000000001</v>
      </c>
      <c r="F175" s="172"/>
      <c r="G175" s="173">
        <f>ROUND(E175*F175,2)</f>
        <v>0</v>
      </c>
      <c r="H175" s="172"/>
      <c r="I175" s="173">
        <f>ROUND(E175*H175,2)</f>
        <v>0</v>
      </c>
      <c r="J175" s="172"/>
      <c r="K175" s="173">
        <f>ROUND(E175*J175,2)</f>
        <v>0</v>
      </c>
      <c r="L175" s="173">
        <v>21</v>
      </c>
      <c r="M175" s="173">
        <f>G175*(1+L175/100)</f>
        <v>0</v>
      </c>
      <c r="N175" s="163">
        <v>0</v>
      </c>
      <c r="O175" s="163">
        <f>ROUND(E175*N175,5)</f>
        <v>0</v>
      </c>
      <c r="P175" s="163">
        <v>0</v>
      </c>
      <c r="Q175" s="163">
        <f>ROUND(E175*P175,5)</f>
        <v>0</v>
      </c>
      <c r="R175" s="163"/>
      <c r="S175" s="163"/>
      <c r="T175" s="164">
        <v>0.37</v>
      </c>
      <c r="U175" s="163">
        <f>ROUND(E175*T175,2)</f>
        <v>14.71</v>
      </c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121</v>
      </c>
      <c r="AF175" s="153"/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">
      <c r="A176" s="154"/>
      <c r="B176" s="160"/>
      <c r="C176" s="196" t="s">
        <v>273</v>
      </c>
      <c r="D176" s="165"/>
      <c r="E176" s="170">
        <v>39.765000000000001</v>
      </c>
      <c r="F176" s="173"/>
      <c r="G176" s="173"/>
      <c r="H176" s="173"/>
      <c r="I176" s="173"/>
      <c r="J176" s="173"/>
      <c r="K176" s="173"/>
      <c r="L176" s="173"/>
      <c r="M176" s="173"/>
      <c r="N176" s="163"/>
      <c r="O176" s="163"/>
      <c r="P176" s="163"/>
      <c r="Q176" s="163"/>
      <c r="R176" s="163"/>
      <c r="S176" s="163"/>
      <c r="T176" s="164"/>
      <c r="U176" s="163"/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123</v>
      </c>
      <c r="AF176" s="153">
        <v>0</v>
      </c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54">
        <v>67</v>
      </c>
      <c r="B177" s="160" t="s">
        <v>323</v>
      </c>
      <c r="C177" s="195" t="s">
        <v>324</v>
      </c>
      <c r="D177" s="162" t="s">
        <v>133</v>
      </c>
      <c r="E177" s="169">
        <v>47.718000000000004</v>
      </c>
      <c r="F177" s="172"/>
      <c r="G177" s="173">
        <f>ROUND(E177*F177,2)</f>
        <v>0</v>
      </c>
      <c r="H177" s="172"/>
      <c r="I177" s="173">
        <f>ROUND(E177*H177,2)</f>
        <v>0</v>
      </c>
      <c r="J177" s="172"/>
      <c r="K177" s="173">
        <f>ROUND(E177*J177,2)</f>
        <v>0</v>
      </c>
      <c r="L177" s="173">
        <v>21</v>
      </c>
      <c r="M177" s="173">
        <f>G177*(1+L177/100)</f>
        <v>0</v>
      </c>
      <c r="N177" s="163">
        <v>1.12E-2</v>
      </c>
      <c r="O177" s="163">
        <f>ROUND(E177*N177,5)</f>
        <v>0.53444000000000003</v>
      </c>
      <c r="P177" s="163">
        <v>0</v>
      </c>
      <c r="Q177" s="163">
        <f>ROUND(E177*P177,5)</f>
        <v>0</v>
      </c>
      <c r="R177" s="163"/>
      <c r="S177" s="163"/>
      <c r="T177" s="164">
        <v>0</v>
      </c>
      <c r="U177" s="163">
        <f>ROUND(E177*T177,2)</f>
        <v>0</v>
      </c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197</v>
      </c>
      <c r="AF177" s="153"/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54"/>
      <c r="B178" s="160"/>
      <c r="C178" s="196" t="s">
        <v>276</v>
      </c>
      <c r="D178" s="165"/>
      <c r="E178" s="170">
        <v>47.718000000000004</v>
      </c>
      <c r="F178" s="173"/>
      <c r="G178" s="173"/>
      <c r="H178" s="173"/>
      <c r="I178" s="173"/>
      <c r="J178" s="173"/>
      <c r="K178" s="173"/>
      <c r="L178" s="173"/>
      <c r="M178" s="173"/>
      <c r="N178" s="163"/>
      <c r="O178" s="163"/>
      <c r="P178" s="163"/>
      <c r="Q178" s="163"/>
      <c r="R178" s="163"/>
      <c r="S178" s="163"/>
      <c r="T178" s="164"/>
      <c r="U178" s="163"/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123</v>
      </c>
      <c r="AF178" s="153">
        <v>0</v>
      </c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">
      <c r="A179" s="154">
        <v>68</v>
      </c>
      <c r="B179" s="160" t="s">
        <v>325</v>
      </c>
      <c r="C179" s="195" t="s">
        <v>326</v>
      </c>
      <c r="D179" s="162" t="s">
        <v>133</v>
      </c>
      <c r="E179" s="169">
        <v>39.765000000000001</v>
      </c>
      <c r="F179" s="172"/>
      <c r="G179" s="173">
        <f>ROUND(E179*F179,2)</f>
        <v>0</v>
      </c>
      <c r="H179" s="172"/>
      <c r="I179" s="173">
        <f>ROUND(E179*H179,2)</f>
        <v>0</v>
      </c>
      <c r="J179" s="172"/>
      <c r="K179" s="173">
        <f>ROUND(E179*J179,2)</f>
        <v>0</v>
      </c>
      <c r="L179" s="173">
        <v>21</v>
      </c>
      <c r="M179" s="173">
        <f>G179*(1+L179/100)</f>
        <v>0</v>
      </c>
      <c r="N179" s="163">
        <v>1.0000000000000001E-5</v>
      </c>
      <c r="O179" s="163">
        <f>ROUND(E179*N179,5)</f>
        <v>4.0000000000000002E-4</v>
      </c>
      <c r="P179" s="163">
        <v>0</v>
      </c>
      <c r="Q179" s="163">
        <f>ROUND(E179*P179,5)</f>
        <v>0</v>
      </c>
      <c r="R179" s="163"/>
      <c r="S179" s="163"/>
      <c r="T179" s="164">
        <v>0.30299999999999999</v>
      </c>
      <c r="U179" s="163">
        <f>ROUND(E179*T179,2)</f>
        <v>12.05</v>
      </c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121</v>
      </c>
      <c r="AF179" s="153"/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">
      <c r="A180" s="154"/>
      <c r="B180" s="160"/>
      <c r="C180" s="196" t="s">
        <v>273</v>
      </c>
      <c r="D180" s="165"/>
      <c r="E180" s="170">
        <v>39.765000000000001</v>
      </c>
      <c r="F180" s="173"/>
      <c r="G180" s="173"/>
      <c r="H180" s="173"/>
      <c r="I180" s="173"/>
      <c r="J180" s="173"/>
      <c r="K180" s="173"/>
      <c r="L180" s="173"/>
      <c r="M180" s="173"/>
      <c r="N180" s="163"/>
      <c r="O180" s="163"/>
      <c r="P180" s="163"/>
      <c r="Q180" s="163"/>
      <c r="R180" s="163"/>
      <c r="S180" s="163"/>
      <c r="T180" s="164"/>
      <c r="U180" s="163"/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 t="s">
        <v>123</v>
      </c>
      <c r="AF180" s="153">
        <v>0</v>
      </c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">
      <c r="A181" s="154">
        <v>69</v>
      </c>
      <c r="B181" s="160" t="s">
        <v>327</v>
      </c>
      <c r="C181" s="195" t="s">
        <v>328</v>
      </c>
      <c r="D181" s="162" t="s">
        <v>133</v>
      </c>
      <c r="E181" s="169">
        <v>39.765000000000001</v>
      </c>
      <c r="F181" s="172"/>
      <c r="G181" s="173">
        <f>ROUND(E181*F181,2)</f>
        <v>0</v>
      </c>
      <c r="H181" s="172"/>
      <c r="I181" s="173">
        <f>ROUND(E181*H181,2)</f>
        <v>0</v>
      </c>
      <c r="J181" s="172"/>
      <c r="K181" s="173">
        <f>ROUND(E181*J181,2)</f>
        <v>0</v>
      </c>
      <c r="L181" s="173">
        <v>21</v>
      </c>
      <c r="M181" s="173">
        <f>G181*(1+L181/100)</f>
        <v>0</v>
      </c>
      <c r="N181" s="163">
        <v>1.25E-3</v>
      </c>
      <c r="O181" s="163">
        <f>ROUND(E181*N181,5)</f>
        <v>4.9709999999999997E-2</v>
      </c>
      <c r="P181" s="163">
        <v>0</v>
      </c>
      <c r="Q181" s="163">
        <f>ROUND(E181*P181,5)</f>
        <v>0</v>
      </c>
      <c r="R181" s="163"/>
      <c r="S181" s="163"/>
      <c r="T181" s="164">
        <v>0.28000000000000003</v>
      </c>
      <c r="U181" s="163">
        <f>ROUND(E181*T181,2)</f>
        <v>11.13</v>
      </c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121</v>
      </c>
      <c r="AF181" s="153"/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">
      <c r="A182" s="154"/>
      <c r="B182" s="160"/>
      <c r="C182" s="196" t="s">
        <v>273</v>
      </c>
      <c r="D182" s="165"/>
      <c r="E182" s="170">
        <v>39.765000000000001</v>
      </c>
      <c r="F182" s="173"/>
      <c r="G182" s="173"/>
      <c r="H182" s="173"/>
      <c r="I182" s="173"/>
      <c r="J182" s="173"/>
      <c r="K182" s="173"/>
      <c r="L182" s="173"/>
      <c r="M182" s="173"/>
      <c r="N182" s="163"/>
      <c r="O182" s="163"/>
      <c r="P182" s="163"/>
      <c r="Q182" s="163"/>
      <c r="R182" s="163"/>
      <c r="S182" s="163"/>
      <c r="T182" s="164"/>
      <c r="U182" s="163"/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123</v>
      </c>
      <c r="AF182" s="153">
        <v>0</v>
      </c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">
      <c r="A183" s="154">
        <v>70</v>
      </c>
      <c r="B183" s="160" t="s">
        <v>329</v>
      </c>
      <c r="C183" s="195" t="s">
        <v>330</v>
      </c>
      <c r="D183" s="162" t="s">
        <v>133</v>
      </c>
      <c r="E183" s="169">
        <v>47.718000000000004</v>
      </c>
      <c r="F183" s="172"/>
      <c r="G183" s="173">
        <f>ROUND(E183*F183,2)</f>
        <v>0</v>
      </c>
      <c r="H183" s="172"/>
      <c r="I183" s="173">
        <f>ROUND(E183*H183,2)</f>
        <v>0</v>
      </c>
      <c r="J183" s="172"/>
      <c r="K183" s="173">
        <f>ROUND(E183*J183,2)</f>
        <v>0</v>
      </c>
      <c r="L183" s="173">
        <v>21</v>
      </c>
      <c r="M183" s="173">
        <f>G183*(1+L183/100)</f>
        <v>0</v>
      </c>
      <c r="N183" s="163">
        <v>1.1299999999999999E-2</v>
      </c>
      <c r="O183" s="163">
        <f>ROUND(E183*N183,5)</f>
        <v>0.53920999999999997</v>
      </c>
      <c r="P183" s="163">
        <v>0</v>
      </c>
      <c r="Q183" s="163">
        <f>ROUND(E183*P183,5)</f>
        <v>0</v>
      </c>
      <c r="R183" s="163"/>
      <c r="S183" s="163"/>
      <c r="T183" s="164">
        <v>0</v>
      </c>
      <c r="U183" s="163">
        <f>ROUND(E183*T183,2)</f>
        <v>0</v>
      </c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197</v>
      </c>
      <c r="AF183" s="153"/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">
      <c r="A184" s="154"/>
      <c r="B184" s="160"/>
      <c r="C184" s="196" t="s">
        <v>276</v>
      </c>
      <c r="D184" s="165"/>
      <c r="E184" s="170">
        <v>47.718000000000004</v>
      </c>
      <c r="F184" s="173"/>
      <c r="G184" s="173"/>
      <c r="H184" s="173"/>
      <c r="I184" s="173"/>
      <c r="J184" s="173"/>
      <c r="K184" s="173"/>
      <c r="L184" s="173"/>
      <c r="M184" s="173"/>
      <c r="N184" s="163"/>
      <c r="O184" s="163"/>
      <c r="P184" s="163"/>
      <c r="Q184" s="163"/>
      <c r="R184" s="163"/>
      <c r="S184" s="163"/>
      <c r="T184" s="164"/>
      <c r="U184" s="163"/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123</v>
      </c>
      <c r="AF184" s="153">
        <v>0</v>
      </c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">
      <c r="A185" s="154">
        <v>71</v>
      </c>
      <c r="B185" s="160" t="s">
        <v>331</v>
      </c>
      <c r="C185" s="195" t="s">
        <v>332</v>
      </c>
      <c r="D185" s="162" t="s">
        <v>120</v>
      </c>
      <c r="E185" s="169">
        <v>6.3422300000000007</v>
      </c>
      <c r="F185" s="172"/>
      <c r="G185" s="173">
        <f>ROUND(E185*F185,2)</f>
        <v>0</v>
      </c>
      <c r="H185" s="172"/>
      <c r="I185" s="173">
        <f>ROUND(E185*H185,2)</f>
        <v>0</v>
      </c>
      <c r="J185" s="172"/>
      <c r="K185" s="173">
        <f>ROUND(E185*J185,2)</f>
        <v>0</v>
      </c>
      <c r="L185" s="173">
        <v>21</v>
      </c>
      <c r="M185" s="173">
        <f>G185*(1+L185/100)</f>
        <v>0</v>
      </c>
      <c r="N185" s="163">
        <v>2.3570000000000001E-2</v>
      </c>
      <c r="O185" s="163">
        <f>ROUND(E185*N185,5)</f>
        <v>0.14949000000000001</v>
      </c>
      <c r="P185" s="163">
        <v>0</v>
      </c>
      <c r="Q185" s="163">
        <f>ROUND(E185*P185,5)</f>
        <v>0</v>
      </c>
      <c r="R185" s="163"/>
      <c r="S185" s="163"/>
      <c r="T185" s="164">
        <v>0</v>
      </c>
      <c r="U185" s="163">
        <f>ROUND(E185*T185,2)</f>
        <v>0</v>
      </c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121</v>
      </c>
      <c r="AF185" s="153"/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54"/>
      <c r="B186" s="160"/>
      <c r="C186" s="196" t="s">
        <v>333</v>
      </c>
      <c r="D186" s="165"/>
      <c r="E186" s="170">
        <v>4.6721000000000004</v>
      </c>
      <c r="F186" s="173"/>
      <c r="G186" s="173"/>
      <c r="H186" s="173"/>
      <c r="I186" s="173"/>
      <c r="J186" s="173"/>
      <c r="K186" s="173"/>
      <c r="L186" s="173"/>
      <c r="M186" s="173"/>
      <c r="N186" s="163"/>
      <c r="O186" s="163"/>
      <c r="P186" s="163"/>
      <c r="Q186" s="163"/>
      <c r="R186" s="163"/>
      <c r="S186" s="163"/>
      <c r="T186" s="164"/>
      <c r="U186" s="163"/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123</v>
      </c>
      <c r="AF186" s="153">
        <v>0</v>
      </c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">
      <c r="A187" s="154"/>
      <c r="B187" s="160"/>
      <c r="C187" s="196" t="s">
        <v>334</v>
      </c>
      <c r="D187" s="165"/>
      <c r="E187" s="170">
        <v>0.95435999999999999</v>
      </c>
      <c r="F187" s="173"/>
      <c r="G187" s="173"/>
      <c r="H187" s="173"/>
      <c r="I187" s="173"/>
      <c r="J187" s="173"/>
      <c r="K187" s="173"/>
      <c r="L187" s="173"/>
      <c r="M187" s="173"/>
      <c r="N187" s="163"/>
      <c r="O187" s="163"/>
      <c r="P187" s="163"/>
      <c r="Q187" s="163"/>
      <c r="R187" s="163"/>
      <c r="S187" s="163"/>
      <c r="T187" s="164"/>
      <c r="U187" s="163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123</v>
      </c>
      <c r="AF187" s="153">
        <v>0</v>
      </c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">
      <c r="A188" s="154"/>
      <c r="B188" s="160"/>
      <c r="C188" s="196" t="s">
        <v>335</v>
      </c>
      <c r="D188" s="165"/>
      <c r="E188" s="170">
        <v>0.71577000000000002</v>
      </c>
      <c r="F188" s="173"/>
      <c r="G188" s="173"/>
      <c r="H188" s="173"/>
      <c r="I188" s="173"/>
      <c r="J188" s="173"/>
      <c r="K188" s="173"/>
      <c r="L188" s="173"/>
      <c r="M188" s="173"/>
      <c r="N188" s="163"/>
      <c r="O188" s="163"/>
      <c r="P188" s="163"/>
      <c r="Q188" s="163"/>
      <c r="R188" s="163"/>
      <c r="S188" s="163"/>
      <c r="T188" s="164"/>
      <c r="U188" s="163"/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123</v>
      </c>
      <c r="AF188" s="153">
        <v>0</v>
      </c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">
      <c r="A189" s="154">
        <v>72</v>
      </c>
      <c r="B189" s="160" t="s">
        <v>336</v>
      </c>
      <c r="C189" s="195" t="s">
        <v>337</v>
      </c>
      <c r="D189" s="162" t="s">
        <v>168</v>
      </c>
      <c r="E189" s="169">
        <v>30.423999999999999</v>
      </c>
      <c r="F189" s="172"/>
      <c r="G189" s="173">
        <f>ROUND(E189*F189,2)</f>
        <v>0</v>
      </c>
      <c r="H189" s="172"/>
      <c r="I189" s="173">
        <f>ROUND(E189*H189,2)</f>
        <v>0</v>
      </c>
      <c r="J189" s="172"/>
      <c r="K189" s="173">
        <f>ROUND(E189*J189,2)</f>
        <v>0</v>
      </c>
      <c r="L189" s="173">
        <v>21</v>
      </c>
      <c r="M189" s="173">
        <f>G189*(1+L189/100)</f>
        <v>0</v>
      </c>
      <c r="N189" s="163">
        <v>0</v>
      </c>
      <c r="O189" s="163">
        <f>ROUND(E189*N189,5)</f>
        <v>0</v>
      </c>
      <c r="P189" s="163">
        <v>0</v>
      </c>
      <c r="Q189" s="163">
        <f>ROUND(E189*P189,5)</f>
        <v>0</v>
      </c>
      <c r="R189" s="163"/>
      <c r="S189" s="163"/>
      <c r="T189" s="164">
        <v>0</v>
      </c>
      <c r="U189" s="163">
        <f>ROUND(E189*T189,2)</f>
        <v>0</v>
      </c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 t="s">
        <v>121</v>
      </c>
      <c r="AF189" s="153"/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">
      <c r="A190" s="154"/>
      <c r="B190" s="160"/>
      <c r="C190" s="196" t="s">
        <v>338</v>
      </c>
      <c r="D190" s="165"/>
      <c r="E190" s="170">
        <v>30.423999999999999</v>
      </c>
      <c r="F190" s="173"/>
      <c r="G190" s="173"/>
      <c r="H190" s="173"/>
      <c r="I190" s="173"/>
      <c r="J190" s="173"/>
      <c r="K190" s="173"/>
      <c r="L190" s="173"/>
      <c r="M190" s="173"/>
      <c r="N190" s="163"/>
      <c r="O190" s="163"/>
      <c r="P190" s="163"/>
      <c r="Q190" s="163"/>
      <c r="R190" s="163"/>
      <c r="S190" s="163"/>
      <c r="T190" s="164"/>
      <c r="U190" s="163"/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123</v>
      </c>
      <c r="AF190" s="153">
        <v>0</v>
      </c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">
      <c r="A191" s="154">
        <v>73</v>
      </c>
      <c r="B191" s="160" t="s">
        <v>339</v>
      </c>
      <c r="C191" s="195" t="s">
        <v>340</v>
      </c>
      <c r="D191" s="162" t="s">
        <v>251</v>
      </c>
      <c r="E191" s="169">
        <v>4.1755199999999997</v>
      </c>
      <c r="F191" s="172"/>
      <c r="G191" s="173">
        <f>ROUND(E191*F191,2)</f>
        <v>0</v>
      </c>
      <c r="H191" s="172"/>
      <c r="I191" s="173">
        <f>ROUND(E191*H191,2)</f>
        <v>0</v>
      </c>
      <c r="J191" s="172"/>
      <c r="K191" s="173">
        <f>ROUND(E191*J191,2)</f>
        <v>0</v>
      </c>
      <c r="L191" s="173">
        <v>21</v>
      </c>
      <c r="M191" s="173">
        <f>G191*(1+L191/100)</f>
        <v>0</v>
      </c>
      <c r="N191" s="163">
        <v>0</v>
      </c>
      <c r="O191" s="163">
        <f>ROUND(E191*N191,5)</f>
        <v>0</v>
      </c>
      <c r="P191" s="163">
        <v>0</v>
      </c>
      <c r="Q191" s="163">
        <f>ROUND(E191*P191,5)</f>
        <v>0</v>
      </c>
      <c r="R191" s="163"/>
      <c r="S191" s="163"/>
      <c r="T191" s="164">
        <v>1.75</v>
      </c>
      <c r="U191" s="163">
        <f>ROUND(E191*T191,2)</f>
        <v>7.31</v>
      </c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121</v>
      </c>
      <c r="AF191" s="153"/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x14ac:dyDescent="0.2">
      <c r="A192" s="155" t="s">
        <v>116</v>
      </c>
      <c r="B192" s="161" t="s">
        <v>77</v>
      </c>
      <c r="C192" s="197" t="s">
        <v>78</v>
      </c>
      <c r="D192" s="166"/>
      <c r="E192" s="171"/>
      <c r="F192" s="174"/>
      <c r="G192" s="174">
        <f>SUMIF(AE193:AE205,"&lt;&gt;NOR",G193:G205)</f>
        <v>0</v>
      </c>
      <c r="H192" s="174"/>
      <c r="I192" s="174">
        <f>SUM(I193:I205)</f>
        <v>0</v>
      </c>
      <c r="J192" s="174"/>
      <c r="K192" s="174">
        <f>SUM(K193:K205)</f>
        <v>0</v>
      </c>
      <c r="L192" s="174"/>
      <c r="M192" s="174">
        <f>SUM(M193:M205)</f>
        <v>0</v>
      </c>
      <c r="N192" s="167"/>
      <c r="O192" s="167">
        <f>SUM(O193:O205)</f>
        <v>0.1191</v>
      </c>
      <c r="P192" s="167"/>
      <c r="Q192" s="167">
        <f>SUM(Q193:Q205)</f>
        <v>0</v>
      </c>
      <c r="R192" s="167"/>
      <c r="S192" s="167"/>
      <c r="T192" s="168"/>
      <c r="U192" s="167">
        <f>SUM(U193:U205)</f>
        <v>22.279999999999998</v>
      </c>
      <c r="AE192" t="s">
        <v>117</v>
      </c>
    </row>
    <row r="193" spans="1:60" ht="22.5" outlineLevel="1" x14ac:dyDescent="0.2">
      <c r="A193" s="154">
        <v>74</v>
      </c>
      <c r="B193" s="160" t="s">
        <v>341</v>
      </c>
      <c r="C193" s="195" t="s">
        <v>342</v>
      </c>
      <c r="D193" s="162" t="s">
        <v>168</v>
      </c>
      <c r="E193" s="169">
        <v>3.86</v>
      </c>
      <c r="F193" s="172"/>
      <c r="G193" s="173">
        <f>ROUND(E193*F193,2)</f>
        <v>0</v>
      </c>
      <c r="H193" s="172"/>
      <c r="I193" s="173">
        <f>ROUND(E193*H193,2)</f>
        <v>0</v>
      </c>
      <c r="J193" s="172"/>
      <c r="K193" s="173">
        <f>ROUND(E193*J193,2)</f>
        <v>0</v>
      </c>
      <c r="L193" s="173">
        <v>21</v>
      </c>
      <c r="M193" s="173">
        <f>G193*(1+L193/100)</f>
        <v>0</v>
      </c>
      <c r="N193" s="163">
        <v>0</v>
      </c>
      <c r="O193" s="163">
        <f>ROUND(E193*N193,5)</f>
        <v>0</v>
      </c>
      <c r="P193" s="163">
        <v>0</v>
      </c>
      <c r="Q193" s="163">
        <f>ROUND(E193*P193,5)</f>
        <v>0</v>
      </c>
      <c r="R193" s="163"/>
      <c r="S193" s="163"/>
      <c r="T193" s="164">
        <v>0</v>
      </c>
      <c r="U193" s="163">
        <f>ROUND(E193*T193,2)</f>
        <v>0</v>
      </c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 t="s">
        <v>121</v>
      </c>
      <c r="AF193" s="153"/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">
      <c r="A194" s="154"/>
      <c r="B194" s="160"/>
      <c r="C194" s="196" t="s">
        <v>343</v>
      </c>
      <c r="D194" s="165"/>
      <c r="E194" s="170">
        <v>3.86</v>
      </c>
      <c r="F194" s="173"/>
      <c r="G194" s="173"/>
      <c r="H194" s="173"/>
      <c r="I194" s="173"/>
      <c r="J194" s="173"/>
      <c r="K194" s="173"/>
      <c r="L194" s="173"/>
      <c r="M194" s="173"/>
      <c r="N194" s="163"/>
      <c r="O194" s="163"/>
      <c r="P194" s="163"/>
      <c r="Q194" s="163"/>
      <c r="R194" s="163"/>
      <c r="S194" s="163"/>
      <c r="T194" s="164"/>
      <c r="U194" s="163"/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 t="s">
        <v>123</v>
      </c>
      <c r="AF194" s="153">
        <v>0</v>
      </c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">
      <c r="A195" s="154">
        <v>75</v>
      </c>
      <c r="B195" s="160" t="s">
        <v>344</v>
      </c>
      <c r="C195" s="195" t="s">
        <v>345</v>
      </c>
      <c r="D195" s="162" t="s">
        <v>168</v>
      </c>
      <c r="E195" s="169">
        <v>14.46</v>
      </c>
      <c r="F195" s="172"/>
      <c r="G195" s="173">
        <f>ROUND(E195*F195,2)</f>
        <v>0</v>
      </c>
      <c r="H195" s="172"/>
      <c r="I195" s="173">
        <f>ROUND(E195*H195,2)</f>
        <v>0</v>
      </c>
      <c r="J195" s="172"/>
      <c r="K195" s="173">
        <f>ROUND(E195*J195,2)</f>
        <v>0</v>
      </c>
      <c r="L195" s="173">
        <v>21</v>
      </c>
      <c r="M195" s="173">
        <f>G195*(1+L195/100)</f>
        <v>0</v>
      </c>
      <c r="N195" s="163">
        <v>6.2300000000000003E-3</v>
      </c>
      <c r="O195" s="163">
        <f>ROUND(E195*N195,5)</f>
        <v>9.0090000000000003E-2</v>
      </c>
      <c r="P195" s="163">
        <v>0</v>
      </c>
      <c r="Q195" s="163">
        <f>ROUND(E195*P195,5)</f>
        <v>0</v>
      </c>
      <c r="R195" s="163"/>
      <c r="S195" s="163"/>
      <c r="T195" s="164">
        <v>0.94</v>
      </c>
      <c r="U195" s="163">
        <f>ROUND(E195*T195,2)</f>
        <v>13.59</v>
      </c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 t="s">
        <v>346</v>
      </c>
      <c r="AF195" s="153"/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">
      <c r="A196" s="154"/>
      <c r="B196" s="160"/>
      <c r="C196" s="196" t="s">
        <v>347</v>
      </c>
      <c r="D196" s="165"/>
      <c r="E196" s="170">
        <v>14.46</v>
      </c>
      <c r="F196" s="173"/>
      <c r="G196" s="173"/>
      <c r="H196" s="173"/>
      <c r="I196" s="173"/>
      <c r="J196" s="173"/>
      <c r="K196" s="173"/>
      <c r="L196" s="173"/>
      <c r="M196" s="173"/>
      <c r="N196" s="163"/>
      <c r="O196" s="163"/>
      <c r="P196" s="163"/>
      <c r="Q196" s="163"/>
      <c r="R196" s="163"/>
      <c r="S196" s="163"/>
      <c r="T196" s="164"/>
      <c r="U196" s="163"/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 t="s">
        <v>123</v>
      </c>
      <c r="AF196" s="153">
        <v>0</v>
      </c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">
      <c r="A197" s="154">
        <v>76</v>
      </c>
      <c r="B197" s="160" t="s">
        <v>348</v>
      </c>
      <c r="C197" s="195" t="s">
        <v>349</v>
      </c>
      <c r="D197" s="162" t="s">
        <v>168</v>
      </c>
      <c r="E197" s="169">
        <v>3.86</v>
      </c>
      <c r="F197" s="172"/>
      <c r="G197" s="173">
        <f>ROUND(E197*F197,2)</f>
        <v>0</v>
      </c>
      <c r="H197" s="172"/>
      <c r="I197" s="173">
        <f>ROUND(E197*H197,2)</f>
        <v>0</v>
      </c>
      <c r="J197" s="172"/>
      <c r="K197" s="173">
        <f>ROUND(E197*J197,2)</f>
        <v>0</v>
      </c>
      <c r="L197" s="173">
        <v>21</v>
      </c>
      <c r="M197" s="173">
        <f>G197*(1+L197/100)</f>
        <v>0</v>
      </c>
      <c r="N197" s="163">
        <v>2.4099999999999998E-3</v>
      </c>
      <c r="O197" s="163">
        <f>ROUND(E197*N197,5)</f>
        <v>9.2999999999999992E-3</v>
      </c>
      <c r="P197" s="163">
        <v>0</v>
      </c>
      <c r="Q197" s="163">
        <f>ROUND(E197*P197,5)</f>
        <v>0</v>
      </c>
      <c r="R197" s="163"/>
      <c r="S197" s="163"/>
      <c r="T197" s="164">
        <v>0.63514999999999999</v>
      </c>
      <c r="U197" s="163">
        <f>ROUND(E197*T197,2)</f>
        <v>2.4500000000000002</v>
      </c>
      <c r="V197" s="153"/>
      <c r="W197" s="153"/>
      <c r="X197" s="153"/>
      <c r="Y197" s="153"/>
      <c r="Z197" s="153"/>
      <c r="AA197" s="153"/>
      <c r="AB197" s="153"/>
      <c r="AC197" s="153"/>
      <c r="AD197" s="153"/>
      <c r="AE197" s="153" t="s">
        <v>121</v>
      </c>
      <c r="AF197" s="153"/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">
      <c r="A198" s="154"/>
      <c r="B198" s="160"/>
      <c r="C198" s="196" t="s">
        <v>350</v>
      </c>
      <c r="D198" s="165"/>
      <c r="E198" s="170">
        <v>3.86</v>
      </c>
      <c r="F198" s="173"/>
      <c r="G198" s="173"/>
      <c r="H198" s="173"/>
      <c r="I198" s="173"/>
      <c r="J198" s="173"/>
      <c r="K198" s="173"/>
      <c r="L198" s="173"/>
      <c r="M198" s="173"/>
      <c r="N198" s="163"/>
      <c r="O198" s="163"/>
      <c r="P198" s="163"/>
      <c r="Q198" s="163"/>
      <c r="R198" s="163"/>
      <c r="S198" s="163"/>
      <c r="T198" s="164"/>
      <c r="U198" s="163"/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 t="s">
        <v>123</v>
      </c>
      <c r="AF198" s="153">
        <v>0</v>
      </c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ht="22.5" outlineLevel="1" x14ac:dyDescent="0.2">
      <c r="A199" s="154">
        <v>77</v>
      </c>
      <c r="B199" s="160" t="s">
        <v>351</v>
      </c>
      <c r="C199" s="195" t="s">
        <v>352</v>
      </c>
      <c r="D199" s="162" t="s">
        <v>168</v>
      </c>
      <c r="E199" s="169">
        <v>5.15</v>
      </c>
      <c r="F199" s="172"/>
      <c r="G199" s="173">
        <f>ROUND(E199*F199,2)</f>
        <v>0</v>
      </c>
      <c r="H199" s="172"/>
      <c r="I199" s="173">
        <f>ROUND(E199*H199,2)</f>
        <v>0</v>
      </c>
      <c r="J199" s="172"/>
      <c r="K199" s="173">
        <f>ROUND(E199*J199,2)</f>
        <v>0</v>
      </c>
      <c r="L199" s="173">
        <v>21</v>
      </c>
      <c r="M199" s="173">
        <f>G199*(1+L199/100)</f>
        <v>0</v>
      </c>
      <c r="N199" s="163">
        <v>3.15E-3</v>
      </c>
      <c r="O199" s="163">
        <f>ROUND(E199*N199,5)</f>
        <v>1.6219999999999998E-2</v>
      </c>
      <c r="P199" s="163">
        <v>0</v>
      </c>
      <c r="Q199" s="163">
        <f>ROUND(E199*P199,5)</f>
        <v>0</v>
      </c>
      <c r="R199" s="163"/>
      <c r="S199" s="163"/>
      <c r="T199" s="164">
        <v>0.61</v>
      </c>
      <c r="U199" s="163">
        <f>ROUND(E199*T199,2)</f>
        <v>3.14</v>
      </c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 t="s">
        <v>346</v>
      </c>
      <c r="AF199" s="153"/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">
      <c r="A200" s="154"/>
      <c r="B200" s="160"/>
      <c r="C200" s="196" t="s">
        <v>353</v>
      </c>
      <c r="D200" s="165"/>
      <c r="E200" s="170">
        <v>5.15</v>
      </c>
      <c r="F200" s="173"/>
      <c r="G200" s="173"/>
      <c r="H200" s="173"/>
      <c r="I200" s="173"/>
      <c r="J200" s="173"/>
      <c r="K200" s="173"/>
      <c r="L200" s="173"/>
      <c r="M200" s="173"/>
      <c r="N200" s="163"/>
      <c r="O200" s="163"/>
      <c r="P200" s="163"/>
      <c r="Q200" s="163"/>
      <c r="R200" s="163"/>
      <c r="S200" s="163"/>
      <c r="T200" s="164"/>
      <c r="U200" s="163"/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 t="s">
        <v>123</v>
      </c>
      <c r="AF200" s="153">
        <v>0</v>
      </c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">
      <c r="A201" s="154">
        <v>78</v>
      </c>
      <c r="B201" s="160" t="s">
        <v>354</v>
      </c>
      <c r="C201" s="195" t="s">
        <v>355</v>
      </c>
      <c r="D201" s="162" t="s">
        <v>213</v>
      </c>
      <c r="E201" s="169">
        <v>4</v>
      </c>
      <c r="F201" s="172"/>
      <c r="G201" s="173">
        <f>ROUND(E201*F201,2)</f>
        <v>0</v>
      </c>
      <c r="H201" s="172"/>
      <c r="I201" s="173">
        <f>ROUND(E201*H201,2)</f>
        <v>0</v>
      </c>
      <c r="J201" s="172"/>
      <c r="K201" s="173">
        <f>ROUND(E201*J201,2)</f>
        <v>0</v>
      </c>
      <c r="L201" s="173">
        <v>21</v>
      </c>
      <c r="M201" s="173">
        <f>G201*(1+L201/100)</f>
        <v>0</v>
      </c>
      <c r="N201" s="163">
        <v>1.2E-4</v>
      </c>
      <c r="O201" s="163">
        <f>ROUND(E201*N201,5)</f>
        <v>4.8000000000000001E-4</v>
      </c>
      <c r="P201" s="163">
        <v>0</v>
      </c>
      <c r="Q201" s="163">
        <f>ROUND(E201*P201,5)</f>
        <v>0</v>
      </c>
      <c r="R201" s="163"/>
      <c r="S201" s="163"/>
      <c r="T201" s="164">
        <v>0.25</v>
      </c>
      <c r="U201" s="163">
        <f>ROUND(E201*T201,2)</f>
        <v>1</v>
      </c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 t="s">
        <v>121</v>
      </c>
      <c r="AF201" s="153"/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">
      <c r="A202" s="154"/>
      <c r="B202" s="160"/>
      <c r="C202" s="196" t="s">
        <v>57</v>
      </c>
      <c r="D202" s="165"/>
      <c r="E202" s="170">
        <v>4</v>
      </c>
      <c r="F202" s="173"/>
      <c r="G202" s="173"/>
      <c r="H202" s="173"/>
      <c r="I202" s="173"/>
      <c r="J202" s="173"/>
      <c r="K202" s="173"/>
      <c r="L202" s="173"/>
      <c r="M202" s="173"/>
      <c r="N202" s="163"/>
      <c r="O202" s="163"/>
      <c r="P202" s="163"/>
      <c r="Q202" s="163"/>
      <c r="R202" s="163"/>
      <c r="S202" s="163"/>
      <c r="T202" s="164"/>
      <c r="U202" s="163"/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 t="s">
        <v>123</v>
      </c>
      <c r="AF202" s="153">
        <v>0</v>
      </c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">
      <c r="A203" s="154">
        <v>79</v>
      </c>
      <c r="B203" s="160" t="s">
        <v>356</v>
      </c>
      <c r="C203" s="195" t="s">
        <v>357</v>
      </c>
      <c r="D203" s="162" t="s">
        <v>213</v>
      </c>
      <c r="E203" s="169">
        <v>1</v>
      </c>
      <c r="F203" s="172"/>
      <c r="G203" s="173">
        <f>ROUND(E203*F203,2)</f>
        <v>0</v>
      </c>
      <c r="H203" s="172"/>
      <c r="I203" s="173">
        <f>ROUND(E203*H203,2)</f>
        <v>0</v>
      </c>
      <c r="J203" s="172"/>
      <c r="K203" s="173">
        <f>ROUND(E203*J203,2)</f>
        <v>0</v>
      </c>
      <c r="L203" s="173">
        <v>21</v>
      </c>
      <c r="M203" s="173">
        <f>G203*(1+L203/100)</f>
        <v>0</v>
      </c>
      <c r="N203" s="163">
        <v>3.0100000000000001E-3</v>
      </c>
      <c r="O203" s="163">
        <f>ROUND(E203*N203,5)</f>
        <v>3.0100000000000001E-3</v>
      </c>
      <c r="P203" s="163">
        <v>0</v>
      </c>
      <c r="Q203" s="163">
        <f>ROUND(E203*P203,5)</f>
        <v>0</v>
      </c>
      <c r="R203" s="163"/>
      <c r="S203" s="163"/>
      <c r="T203" s="164">
        <v>1.5398499999999999</v>
      </c>
      <c r="U203" s="163">
        <f>ROUND(E203*T203,2)</f>
        <v>1.54</v>
      </c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 t="s">
        <v>121</v>
      </c>
      <c r="AF203" s="153"/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">
      <c r="A204" s="154"/>
      <c r="B204" s="160"/>
      <c r="C204" s="196" t="s">
        <v>51</v>
      </c>
      <c r="D204" s="165"/>
      <c r="E204" s="170">
        <v>1</v>
      </c>
      <c r="F204" s="173"/>
      <c r="G204" s="173"/>
      <c r="H204" s="173"/>
      <c r="I204" s="173"/>
      <c r="J204" s="173"/>
      <c r="K204" s="173"/>
      <c r="L204" s="173"/>
      <c r="M204" s="173"/>
      <c r="N204" s="163"/>
      <c r="O204" s="163"/>
      <c r="P204" s="163"/>
      <c r="Q204" s="163"/>
      <c r="R204" s="163"/>
      <c r="S204" s="163"/>
      <c r="T204" s="164"/>
      <c r="U204" s="163"/>
      <c r="V204" s="153"/>
      <c r="W204" s="153"/>
      <c r="X204" s="153"/>
      <c r="Y204" s="153"/>
      <c r="Z204" s="153"/>
      <c r="AA204" s="153"/>
      <c r="AB204" s="153"/>
      <c r="AC204" s="153"/>
      <c r="AD204" s="153"/>
      <c r="AE204" s="153" t="s">
        <v>123</v>
      </c>
      <c r="AF204" s="153">
        <v>0</v>
      </c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">
      <c r="A205" s="154">
        <v>80</v>
      </c>
      <c r="B205" s="160" t="s">
        <v>358</v>
      </c>
      <c r="C205" s="195" t="s">
        <v>359</v>
      </c>
      <c r="D205" s="162" t="s">
        <v>251</v>
      </c>
      <c r="E205" s="169">
        <v>0.1191</v>
      </c>
      <c r="F205" s="172"/>
      <c r="G205" s="173">
        <f>ROUND(E205*F205,2)</f>
        <v>0</v>
      </c>
      <c r="H205" s="172"/>
      <c r="I205" s="173">
        <f>ROUND(E205*H205,2)</f>
        <v>0</v>
      </c>
      <c r="J205" s="172"/>
      <c r="K205" s="173">
        <f>ROUND(E205*J205,2)</f>
        <v>0</v>
      </c>
      <c r="L205" s="173">
        <v>21</v>
      </c>
      <c r="M205" s="173">
        <f>G205*(1+L205/100)</f>
        <v>0</v>
      </c>
      <c r="N205" s="163">
        <v>0</v>
      </c>
      <c r="O205" s="163">
        <f>ROUND(E205*N205,5)</f>
        <v>0</v>
      </c>
      <c r="P205" s="163">
        <v>0</v>
      </c>
      <c r="Q205" s="163">
        <f>ROUND(E205*P205,5)</f>
        <v>0</v>
      </c>
      <c r="R205" s="163"/>
      <c r="S205" s="163"/>
      <c r="T205" s="164">
        <v>4.7370000000000001</v>
      </c>
      <c r="U205" s="163">
        <f>ROUND(E205*T205,2)</f>
        <v>0.56000000000000005</v>
      </c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 t="s">
        <v>121</v>
      </c>
      <c r="AF205" s="153"/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x14ac:dyDescent="0.2">
      <c r="A206" s="155" t="s">
        <v>116</v>
      </c>
      <c r="B206" s="161" t="s">
        <v>79</v>
      </c>
      <c r="C206" s="197" t="s">
        <v>80</v>
      </c>
      <c r="D206" s="166"/>
      <c r="E206" s="171"/>
      <c r="F206" s="174"/>
      <c r="G206" s="174">
        <f>SUMIF(AE207:AE221,"&lt;&gt;NOR",G207:G221)</f>
        <v>0</v>
      </c>
      <c r="H206" s="174"/>
      <c r="I206" s="174">
        <f>SUM(I207:I221)</f>
        <v>0</v>
      </c>
      <c r="J206" s="174"/>
      <c r="K206" s="174">
        <f>SUM(K207:K221)</f>
        <v>0</v>
      </c>
      <c r="L206" s="174"/>
      <c r="M206" s="174">
        <f>SUM(M207:M221)</f>
        <v>0</v>
      </c>
      <c r="N206" s="167"/>
      <c r="O206" s="167">
        <f>SUM(O207:O221)</f>
        <v>0.27440000000000003</v>
      </c>
      <c r="P206" s="167"/>
      <c r="Q206" s="167">
        <f>SUM(Q207:Q221)</f>
        <v>0</v>
      </c>
      <c r="R206" s="167"/>
      <c r="S206" s="167"/>
      <c r="T206" s="168"/>
      <c r="U206" s="167">
        <f>SUM(U207:U221)</f>
        <v>13.819999999999999</v>
      </c>
      <c r="AE206" t="s">
        <v>117</v>
      </c>
    </row>
    <row r="207" spans="1:60" outlineLevel="1" x14ac:dyDescent="0.2">
      <c r="A207" s="154">
        <v>81</v>
      </c>
      <c r="B207" s="160" t="s">
        <v>360</v>
      </c>
      <c r="C207" s="195" t="s">
        <v>361</v>
      </c>
      <c r="D207" s="162" t="s">
        <v>133</v>
      </c>
      <c r="E207" s="169">
        <v>10</v>
      </c>
      <c r="F207" s="172"/>
      <c r="G207" s="173">
        <f>ROUND(E207*F207,2)</f>
        <v>0</v>
      </c>
      <c r="H207" s="172"/>
      <c r="I207" s="173">
        <f>ROUND(E207*H207,2)</f>
        <v>0</v>
      </c>
      <c r="J207" s="172"/>
      <c r="K207" s="173">
        <f>ROUND(E207*J207,2)</f>
        <v>0</v>
      </c>
      <c r="L207" s="173">
        <v>21</v>
      </c>
      <c r="M207" s="173">
        <f>G207*(1+L207/100)</f>
        <v>0</v>
      </c>
      <c r="N207" s="163">
        <v>2.5000000000000001E-4</v>
      </c>
      <c r="O207" s="163">
        <f>ROUND(E207*N207,5)</f>
        <v>2.5000000000000001E-3</v>
      </c>
      <c r="P207" s="163">
        <v>0</v>
      </c>
      <c r="Q207" s="163">
        <f>ROUND(E207*P207,5)</f>
        <v>0</v>
      </c>
      <c r="R207" s="163"/>
      <c r="S207" s="163"/>
      <c r="T207" s="164">
        <v>1.32</v>
      </c>
      <c r="U207" s="163">
        <f>ROUND(E207*T207,2)</f>
        <v>13.2</v>
      </c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 t="s">
        <v>121</v>
      </c>
      <c r="AF207" s="153"/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">
      <c r="A208" s="154"/>
      <c r="B208" s="160"/>
      <c r="C208" s="196" t="s">
        <v>362</v>
      </c>
      <c r="D208" s="165"/>
      <c r="E208" s="170">
        <v>10</v>
      </c>
      <c r="F208" s="173"/>
      <c r="G208" s="173"/>
      <c r="H208" s="173"/>
      <c r="I208" s="173"/>
      <c r="J208" s="173"/>
      <c r="K208" s="173"/>
      <c r="L208" s="173"/>
      <c r="M208" s="173"/>
      <c r="N208" s="163"/>
      <c r="O208" s="163"/>
      <c r="P208" s="163"/>
      <c r="Q208" s="163"/>
      <c r="R208" s="163"/>
      <c r="S208" s="163"/>
      <c r="T208" s="164"/>
      <c r="U208" s="163"/>
      <c r="V208" s="153"/>
      <c r="W208" s="153"/>
      <c r="X208" s="153"/>
      <c r="Y208" s="153"/>
      <c r="Z208" s="153"/>
      <c r="AA208" s="153"/>
      <c r="AB208" s="153"/>
      <c r="AC208" s="153"/>
      <c r="AD208" s="153"/>
      <c r="AE208" s="153" t="s">
        <v>123</v>
      </c>
      <c r="AF208" s="153">
        <v>0</v>
      </c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ht="22.5" outlineLevel="1" x14ac:dyDescent="0.2">
      <c r="A209" s="154">
        <v>82</v>
      </c>
      <c r="B209" s="160" t="s">
        <v>363</v>
      </c>
      <c r="C209" s="195" t="s">
        <v>364</v>
      </c>
      <c r="D209" s="162" t="s">
        <v>133</v>
      </c>
      <c r="E209" s="169">
        <v>12</v>
      </c>
      <c r="F209" s="172"/>
      <c r="G209" s="173">
        <f>ROUND(E209*F209,2)</f>
        <v>0</v>
      </c>
      <c r="H209" s="172"/>
      <c r="I209" s="173">
        <f>ROUND(E209*H209,2)</f>
        <v>0</v>
      </c>
      <c r="J209" s="172"/>
      <c r="K209" s="173">
        <f>ROUND(E209*J209,2)</f>
        <v>0</v>
      </c>
      <c r="L209" s="173">
        <v>21</v>
      </c>
      <c r="M209" s="173">
        <f>G209*(1+L209/100)</f>
        <v>0</v>
      </c>
      <c r="N209" s="163">
        <v>1.7999999999999999E-2</v>
      </c>
      <c r="O209" s="163">
        <f>ROUND(E209*N209,5)</f>
        <v>0.216</v>
      </c>
      <c r="P209" s="163">
        <v>0</v>
      </c>
      <c r="Q209" s="163">
        <f>ROUND(E209*P209,5)</f>
        <v>0</v>
      </c>
      <c r="R209" s="163"/>
      <c r="S209" s="163"/>
      <c r="T209" s="164">
        <v>0</v>
      </c>
      <c r="U209" s="163">
        <f>ROUND(E209*T209,2)</f>
        <v>0</v>
      </c>
      <c r="V209" s="153"/>
      <c r="W209" s="153"/>
      <c r="X209" s="153"/>
      <c r="Y209" s="153"/>
      <c r="Z209" s="153"/>
      <c r="AA209" s="153"/>
      <c r="AB209" s="153"/>
      <c r="AC209" s="153"/>
      <c r="AD209" s="153"/>
      <c r="AE209" s="153" t="s">
        <v>197</v>
      </c>
      <c r="AF209" s="153"/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">
      <c r="A210" s="154"/>
      <c r="B210" s="160"/>
      <c r="C210" s="196" t="s">
        <v>365</v>
      </c>
      <c r="D210" s="165"/>
      <c r="E210" s="170">
        <v>12</v>
      </c>
      <c r="F210" s="173"/>
      <c r="G210" s="173"/>
      <c r="H210" s="173"/>
      <c r="I210" s="173"/>
      <c r="J210" s="173"/>
      <c r="K210" s="173"/>
      <c r="L210" s="173"/>
      <c r="M210" s="173"/>
      <c r="N210" s="163"/>
      <c r="O210" s="163"/>
      <c r="P210" s="163"/>
      <c r="Q210" s="163"/>
      <c r="R210" s="163"/>
      <c r="S210" s="163"/>
      <c r="T210" s="164"/>
      <c r="U210" s="163"/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 t="s">
        <v>123</v>
      </c>
      <c r="AF210" s="153">
        <v>0</v>
      </c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">
      <c r="A211" s="154">
        <v>83</v>
      </c>
      <c r="B211" s="160" t="s">
        <v>366</v>
      </c>
      <c r="C211" s="195" t="s">
        <v>367</v>
      </c>
      <c r="D211" s="162" t="s">
        <v>168</v>
      </c>
      <c r="E211" s="169">
        <v>24</v>
      </c>
      <c r="F211" s="172"/>
      <c r="G211" s="173">
        <f>ROUND(E211*F211,2)</f>
        <v>0</v>
      </c>
      <c r="H211" s="172"/>
      <c r="I211" s="173">
        <f>ROUND(E211*H211,2)</f>
        <v>0</v>
      </c>
      <c r="J211" s="172"/>
      <c r="K211" s="173">
        <f>ROUND(E211*J211,2)</f>
        <v>0</v>
      </c>
      <c r="L211" s="173">
        <v>21</v>
      </c>
      <c r="M211" s="173">
        <f>G211*(1+L211/100)</f>
        <v>0</v>
      </c>
      <c r="N211" s="163">
        <v>2.0999999999999999E-3</v>
      </c>
      <c r="O211" s="163">
        <f>ROUND(E211*N211,5)</f>
        <v>5.04E-2</v>
      </c>
      <c r="P211" s="163">
        <v>0</v>
      </c>
      <c r="Q211" s="163">
        <f>ROUND(E211*P211,5)</f>
        <v>0</v>
      </c>
      <c r="R211" s="163"/>
      <c r="S211" s="163"/>
      <c r="T211" s="164">
        <v>0</v>
      </c>
      <c r="U211" s="163">
        <f>ROUND(E211*T211,2)</f>
        <v>0</v>
      </c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 t="s">
        <v>197</v>
      </c>
      <c r="AF211" s="153"/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">
      <c r="A212" s="154"/>
      <c r="B212" s="160"/>
      <c r="C212" s="196" t="s">
        <v>368</v>
      </c>
      <c r="D212" s="165"/>
      <c r="E212" s="170">
        <v>24</v>
      </c>
      <c r="F212" s="173"/>
      <c r="G212" s="173"/>
      <c r="H212" s="173"/>
      <c r="I212" s="173"/>
      <c r="J212" s="173"/>
      <c r="K212" s="173"/>
      <c r="L212" s="173"/>
      <c r="M212" s="173"/>
      <c r="N212" s="163"/>
      <c r="O212" s="163"/>
      <c r="P212" s="163"/>
      <c r="Q212" s="163"/>
      <c r="R212" s="163"/>
      <c r="S212" s="163"/>
      <c r="T212" s="164"/>
      <c r="U212" s="163"/>
      <c r="V212" s="153"/>
      <c r="W212" s="153"/>
      <c r="X212" s="153"/>
      <c r="Y212" s="153"/>
      <c r="Z212" s="153"/>
      <c r="AA212" s="153"/>
      <c r="AB212" s="153"/>
      <c r="AC212" s="153"/>
      <c r="AD212" s="153"/>
      <c r="AE212" s="153" t="s">
        <v>123</v>
      </c>
      <c r="AF212" s="153">
        <v>0</v>
      </c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">
      <c r="A213" s="154">
        <v>84</v>
      </c>
      <c r="B213" s="160" t="s">
        <v>369</v>
      </c>
      <c r="C213" s="195" t="s">
        <v>370</v>
      </c>
      <c r="D213" s="162" t="s">
        <v>213</v>
      </c>
      <c r="E213" s="169">
        <v>55</v>
      </c>
      <c r="F213" s="172"/>
      <c r="G213" s="173">
        <f>ROUND(E213*F213,2)</f>
        <v>0</v>
      </c>
      <c r="H213" s="172"/>
      <c r="I213" s="173">
        <f>ROUND(E213*H213,2)</f>
        <v>0</v>
      </c>
      <c r="J213" s="172"/>
      <c r="K213" s="173">
        <f>ROUND(E213*J213,2)</f>
        <v>0</v>
      </c>
      <c r="L213" s="173">
        <v>21</v>
      </c>
      <c r="M213" s="173">
        <f>G213*(1+L213/100)</f>
        <v>0</v>
      </c>
      <c r="N213" s="163">
        <v>1E-4</v>
      </c>
      <c r="O213" s="163">
        <f>ROUND(E213*N213,5)</f>
        <v>5.4999999999999997E-3</v>
      </c>
      <c r="P213" s="163">
        <v>0</v>
      </c>
      <c r="Q213" s="163">
        <f>ROUND(E213*P213,5)</f>
        <v>0</v>
      </c>
      <c r="R213" s="163"/>
      <c r="S213" s="163"/>
      <c r="T213" s="164">
        <v>0</v>
      </c>
      <c r="U213" s="163">
        <f>ROUND(E213*T213,2)</f>
        <v>0</v>
      </c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 t="s">
        <v>197</v>
      </c>
      <c r="AF213" s="153"/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">
      <c r="A214" s="154"/>
      <c r="B214" s="160"/>
      <c r="C214" s="196" t="s">
        <v>371</v>
      </c>
      <c r="D214" s="165"/>
      <c r="E214" s="170">
        <v>55</v>
      </c>
      <c r="F214" s="173"/>
      <c r="G214" s="173"/>
      <c r="H214" s="173"/>
      <c r="I214" s="173"/>
      <c r="J214" s="173"/>
      <c r="K214" s="173"/>
      <c r="L214" s="173"/>
      <c r="M214" s="173"/>
      <c r="N214" s="163"/>
      <c r="O214" s="163"/>
      <c r="P214" s="163"/>
      <c r="Q214" s="163"/>
      <c r="R214" s="163"/>
      <c r="S214" s="163"/>
      <c r="T214" s="164"/>
      <c r="U214" s="163"/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 t="s">
        <v>123</v>
      </c>
      <c r="AF214" s="153">
        <v>0</v>
      </c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ht="22.5" outlineLevel="1" x14ac:dyDescent="0.2">
      <c r="A215" s="154">
        <v>85</v>
      </c>
      <c r="B215" s="160" t="s">
        <v>372</v>
      </c>
      <c r="C215" s="195" t="s">
        <v>373</v>
      </c>
      <c r="D215" s="162" t="s">
        <v>168</v>
      </c>
      <c r="E215" s="169">
        <v>5.6999999999999993</v>
      </c>
      <c r="F215" s="172"/>
      <c r="G215" s="173">
        <f>ROUND(E215*F215,2)</f>
        <v>0</v>
      </c>
      <c r="H215" s="172"/>
      <c r="I215" s="173">
        <f>ROUND(E215*H215,2)</f>
        <v>0</v>
      </c>
      <c r="J215" s="172"/>
      <c r="K215" s="173">
        <f>ROUND(E215*J215,2)</f>
        <v>0</v>
      </c>
      <c r="L215" s="173">
        <v>21</v>
      </c>
      <c r="M215" s="173">
        <f>G215*(1+L215/100)</f>
        <v>0</v>
      </c>
      <c r="N215" s="163">
        <v>0</v>
      </c>
      <c r="O215" s="163">
        <f>ROUND(E215*N215,5)</f>
        <v>0</v>
      </c>
      <c r="P215" s="163">
        <v>0</v>
      </c>
      <c r="Q215" s="163">
        <f>ROUND(E215*P215,5)</f>
        <v>0</v>
      </c>
      <c r="R215" s="163"/>
      <c r="S215" s="163"/>
      <c r="T215" s="164">
        <v>0</v>
      </c>
      <c r="U215" s="163">
        <f>ROUND(E215*T215,2)</f>
        <v>0</v>
      </c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 t="s">
        <v>121</v>
      </c>
      <c r="AF215" s="153"/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">
      <c r="A216" s="154"/>
      <c r="B216" s="160"/>
      <c r="C216" s="196" t="s">
        <v>374</v>
      </c>
      <c r="D216" s="165"/>
      <c r="E216" s="170">
        <v>5.7</v>
      </c>
      <c r="F216" s="173"/>
      <c r="G216" s="173"/>
      <c r="H216" s="173"/>
      <c r="I216" s="173"/>
      <c r="J216" s="173"/>
      <c r="K216" s="173"/>
      <c r="L216" s="173"/>
      <c r="M216" s="173"/>
      <c r="N216" s="163"/>
      <c r="O216" s="163"/>
      <c r="P216" s="163"/>
      <c r="Q216" s="163"/>
      <c r="R216" s="163"/>
      <c r="S216" s="163"/>
      <c r="T216" s="164"/>
      <c r="U216" s="163"/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 t="s">
        <v>123</v>
      </c>
      <c r="AF216" s="153">
        <v>0</v>
      </c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ht="22.5" outlineLevel="1" x14ac:dyDescent="0.2">
      <c r="A217" s="154">
        <v>86</v>
      </c>
      <c r="B217" s="160" t="s">
        <v>375</v>
      </c>
      <c r="C217" s="195" t="s">
        <v>376</v>
      </c>
      <c r="D217" s="162" t="s">
        <v>168</v>
      </c>
      <c r="E217" s="169">
        <v>2.1</v>
      </c>
      <c r="F217" s="172"/>
      <c r="G217" s="173">
        <f>ROUND(E217*F217,2)</f>
        <v>0</v>
      </c>
      <c r="H217" s="172"/>
      <c r="I217" s="173">
        <f>ROUND(E217*H217,2)</f>
        <v>0</v>
      </c>
      <c r="J217" s="172"/>
      <c r="K217" s="173">
        <f>ROUND(E217*J217,2)</f>
        <v>0</v>
      </c>
      <c r="L217" s="173">
        <v>21</v>
      </c>
      <c r="M217" s="173">
        <f>G217*(1+L217/100)</f>
        <v>0</v>
      </c>
      <c r="N217" s="163">
        <v>0</v>
      </c>
      <c r="O217" s="163">
        <f>ROUND(E217*N217,5)</f>
        <v>0</v>
      </c>
      <c r="P217" s="163">
        <v>0</v>
      </c>
      <c r="Q217" s="163">
        <f>ROUND(E217*P217,5)</f>
        <v>0</v>
      </c>
      <c r="R217" s="163"/>
      <c r="S217" s="163"/>
      <c r="T217" s="164">
        <v>0</v>
      </c>
      <c r="U217" s="163">
        <f>ROUND(E217*T217,2)</f>
        <v>0</v>
      </c>
      <c r="V217" s="153"/>
      <c r="W217" s="153"/>
      <c r="X217" s="153"/>
      <c r="Y217" s="153"/>
      <c r="Z217" s="153"/>
      <c r="AA217" s="153"/>
      <c r="AB217" s="153"/>
      <c r="AC217" s="153"/>
      <c r="AD217" s="153"/>
      <c r="AE217" s="153" t="s">
        <v>121</v>
      </c>
      <c r="AF217" s="153"/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">
      <c r="A218" s="154"/>
      <c r="B218" s="160"/>
      <c r="C218" s="196" t="s">
        <v>377</v>
      </c>
      <c r="D218" s="165"/>
      <c r="E218" s="170">
        <v>2.1</v>
      </c>
      <c r="F218" s="173"/>
      <c r="G218" s="173"/>
      <c r="H218" s="173"/>
      <c r="I218" s="173"/>
      <c r="J218" s="173"/>
      <c r="K218" s="173"/>
      <c r="L218" s="173"/>
      <c r="M218" s="173"/>
      <c r="N218" s="163"/>
      <c r="O218" s="163"/>
      <c r="P218" s="163"/>
      <c r="Q218" s="163"/>
      <c r="R218" s="163"/>
      <c r="S218" s="163"/>
      <c r="T218" s="164"/>
      <c r="U218" s="163"/>
      <c r="V218" s="153"/>
      <c r="W218" s="153"/>
      <c r="X218" s="153"/>
      <c r="Y218" s="153"/>
      <c r="Z218" s="153"/>
      <c r="AA218" s="153"/>
      <c r="AB218" s="153"/>
      <c r="AC218" s="153"/>
      <c r="AD218" s="153"/>
      <c r="AE218" s="153" t="s">
        <v>123</v>
      </c>
      <c r="AF218" s="153">
        <v>0</v>
      </c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ht="22.5" outlineLevel="1" x14ac:dyDescent="0.2">
      <c r="A219" s="154">
        <v>87</v>
      </c>
      <c r="B219" s="160" t="s">
        <v>378</v>
      </c>
      <c r="C219" s="195" t="s">
        <v>379</v>
      </c>
      <c r="D219" s="162" t="s">
        <v>213</v>
      </c>
      <c r="E219" s="169">
        <v>1</v>
      </c>
      <c r="F219" s="172"/>
      <c r="G219" s="173">
        <f>ROUND(E219*F219,2)</f>
        <v>0</v>
      </c>
      <c r="H219" s="172"/>
      <c r="I219" s="173">
        <f>ROUND(E219*H219,2)</f>
        <v>0</v>
      </c>
      <c r="J219" s="172"/>
      <c r="K219" s="173">
        <f>ROUND(E219*J219,2)</f>
        <v>0</v>
      </c>
      <c r="L219" s="173">
        <v>21</v>
      </c>
      <c r="M219" s="173">
        <f>G219*(1+L219/100)</f>
        <v>0</v>
      </c>
      <c r="N219" s="163">
        <v>0</v>
      </c>
      <c r="O219" s="163">
        <f>ROUND(E219*N219,5)</f>
        <v>0</v>
      </c>
      <c r="P219" s="163">
        <v>0</v>
      </c>
      <c r="Q219" s="163">
        <f>ROUND(E219*P219,5)</f>
        <v>0</v>
      </c>
      <c r="R219" s="163"/>
      <c r="S219" s="163"/>
      <c r="T219" s="164">
        <v>0</v>
      </c>
      <c r="U219" s="163">
        <f>ROUND(E219*T219,2)</f>
        <v>0</v>
      </c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 t="s">
        <v>121</v>
      </c>
      <c r="AF219" s="153"/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">
      <c r="A220" s="154"/>
      <c r="B220" s="160"/>
      <c r="C220" s="196" t="s">
        <v>51</v>
      </c>
      <c r="D220" s="165"/>
      <c r="E220" s="170">
        <v>1</v>
      </c>
      <c r="F220" s="173"/>
      <c r="G220" s="173"/>
      <c r="H220" s="173"/>
      <c r="I220" s="173"/>
      <c r="J220" s="173"/>
      <c r="K220" s="173"/>
      <c r="L220" s="173"/>
      <c r="M220" s="173"/>
      <c r="N220" s="163"/>
      <c r="O220" s="163"/>
      <c r="P220" s="163"/>
      <c r="Q220" s="163"/>
      <c r="R220" s="163"/>
      <c r="S220" s="163"/>
      <c r="T220" s="164"/>
      <c r="U220" s="163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 t="s">
        <v>123</v>
      </c>
      <c r="AF220" s="153">
        <v>0</v>
      </c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">
      <c r="A221" s="154">
        <v>88</v>
      </c>
      <c r="B221" s="160" t="s">
        <v>380</v>
      </c>
      <c r="C221" s="195" t="s">
        <v>381</v>
      </c>
      <c r="D221" s="162" t="s">
        <v>251</v>
      </c>
      <c r="E221" s="169">
        <v>0.27439999999999998</v>
      </c>
      <c r="F221" s="172"/>
      <c r="G221" s="173">
        <f>ROUND(E221*F221,2)</f>
        <v>0</v>
      </c>
      <c r="H221" s="172"/>
      <c r="I221" s="173">
        <f>ROUND(E221*H221,2)</f>
        <v>0</v>
      </c>
      <c r="J221" s="172"/>
      <c r="K221" s="173">
        <f>ROUND(E221*J221,2)</f>
        <v>0</v>
      </c>
      <c r="L221" s="173">
        <v>21</v>
      </c>
      <c r="M221" s="173">
        <f>G221*(1+L221/100)</f>
        <v>0</v>
      </c>
      <c r="N221" s="163">
        <v>0</v>
      </c>
      <c r="O221" s="163">
        <f>ROUND(E221*N221,5)</f>
        <v>0</v>
      </c>
      <c r="P221" s="163">
        <v>0</v>
      </c>
      <c r="Q221" s="163">
        <f>ROUND(E221*P221,5)</f>
        <v>0</v>
      </c>
      <c r="R221" s="163"/>
      <c r="S221" s="163"/>
      <c r="T221" s="164">
        <v>2.2549999999999999</v>
      </c>
      <c r="U221" s="163">
        <f>ROUND(E221*T221,2)</f>
        <v>0.62</v>
      </c>
      <c r="V221" s="153"/>
      <c r="W221" s="153"/>
      <c r="X221" s="153"/>
      <c r="Y221" s="153"/>
      <c r="Z221" s="153"/>
      <c r="AA221" s="153"/>
      <c r="AB221" s="153"/>
      <c r="AC221" s="153"/>
      <c r="AD221" s="153"/>
      <c r="AE221" s="153" t="s">
        <v>121</v>
      </c>
      <c r="AF221" s="153"/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x14ac:dyDescent="0.2">
      <c r="A222" s="155" t="s">
        <v>116</v>
      </c>
      <c r="B222" s="161" t="s">
        <v>81</v>
      </c>
      <c r="C222" s="197" t="s">
        <v>82</v>
      </c>
      <c r="D222" s="166"/>
      <c r="E222" s="171"/>
      <c r="F222" s="174"/>
      <c r="G222" s="174">
        <f>SUMIF(AE223:AE242,"&lt;&gt;NOR",G223:G242)</f>
        <v>0</v>
      </c>
      <c r="H222" s="174"/>
      <c r="I222" s="174">
        <f>SUM(I223:I242)</f>
        <v>0</v>
      </c>
      <c r="J222" s="174"/>
      <c r="K222" s="174">
        <f>SUM(K223:K242)</f>
        <v>0</v>
      </c>
      <c r="L222" s="174"/>
      <c r="M222" s="174">
        <f>SUM(M223:M242)</f>
        <v>0</v>
      </c>
      <c r="N222" s="167"/>
      <c r="O222" s="167">
        <f>SUM(O223:O242)</f>
        <v>0</v>
      </c>
      <c r="P222" s="167"/>
      <c r="Q222" s="167">
        <f>SUM(Q223:Q242)</f>
        <v>0</v>
      </c>
      <c r="R222" s="167"/>
      <c r="S222" s="167"/>
      <c r="T222" s="168"/>
      <c r="U222" s="167">
        <f>SUM(U223:U242)</f>
        <v>0</v>
      </c>
      <c r="AE222" t="s">
        <v>117</v>
      </c>
    </row>
    <row r="223" spans="1:60" ht="22.5" outlineLevel="1" x14ac:dyDescent="0.2">
      <c r="A223" s="154">
        <v>89</v>
      </c>
      <c r="B223" s="160" t="s">
        <v>382</v>
      </c>
      <c r="C223" s="195" t="s">
        <v>383</v>
      </c>
      <c r="D223" s="162" t="s">
        <v>168</v>
      </c>
      <c r="E223" s="169">
        <v>4.05</v>
      </c>
      <c r="F223" s="172"/>
      <c r="G223" s="173">
        <f>ROUND(E223*F223,2)</f>
        <v>0</v>
      </c>
      <c r="H223" s="172"/>
      <c r="I223" s="173">
        <f>ROUND(E223*H223,2)</f>
        <v>0</v>
      </c>
      <c r="J223" s="172"/>
      <c r="K223" s="173">
        <f>ROUND(E223*J223,2)</f>
        <v>0</v>
      </c>
      <c r="L223" s="173">
        <v>21</v>
      </c>
      <c r="M223" s="173">
        <f>G223*(1+L223/100)</f>
        <v>0</v>
      </c>
      <c r="N223" s="163">
        <v>0</v>
      </c>
      <c r="O223" s="163">
        <f>ROUND(E223*N223,5)</f>
        <v>0</v>
      </c>
      <c r="P223" s="163">
        <v>0</v>
      </c>
      <c r="Q223" s="163">
        <f>ROUND(E223*P223,5)</f>
        <v>0</v>
      </c>
      <c r="R223" s="163"/>
      <c r="S223" s="163"/>
      <c r="T223" s="164">
        <v>0</v>
      </c>
      <c r="U223" s="163">
        <f>ROUND(E223*T223,2)</f>
        <v>0</v>
      </c>
      <c r="V223" s="153"/>
      <c r="W223" s="153"/>
      <c r="X223" s="153"/>
      <c r="Y223" s="153"/>
      <c r="Z223" s="153"/>
      <c r="AA223" s="153"/>
      <c r="AB223" s="153"/>
      <c r="AC223" s="153"/>
      <c r="AD223" s="153"/>
      <c r="AE223" s="153" t="s">
        <v>121</v>
      </c>
      <c r="AF223" s="153"/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">
      <c r="A224" s="154"/>
      <c r="B224" s="160"/>
      <c r="C224" s="196" t="s">
        <v>384</v>
      </c>
      <c r="D224" s="165"/>
      <c r="E224" s="170">
        <v>4.05</v>
      </c>
      <c r="F224" s="173"/>
      <c r="G224" s="173"/>
      <c r="H224" s="173"/>
      <c r="I224" s="173"/>
      <c r="J224" s="173"/>
      <c r="K224" s="173"/>
      <c r="L224" s="173"/>
      <c r="M224" s="173"/>
      <c r="N224" s="163"/>
      <c r="O224" s="163"/>
      <c r="P224" s="163"/>
      <c r="Q224" s="163"/>
      <c r="R224" s="163"/>
      <c r="S224" s="163"/>
      <c r="T224" s="164"/>
      <c r="U224" s="163"/>
      <c r="V224" s="153"/>
      <c r="W224" s="153"/>
      <c r="X224" s="153"/>
      <c r="Y224" s="153"/>
      <c r="Z224" s="153"/>
      <c r="AA224" s="153"/>
      <c r="AB224" s="153"/>
      <c r="AC224" s="153"/>
      <c r="AD224" s="153"/>
      <c r="AE224" s="153" t="s">
        <v>123</v>
      </c>
      <c r="AF224" s="153">
        <v>0</v>
      </c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ht="22.5" outlineLevel="1" x14ac:dyDescent="0.2">
      <c r="A225" s="154">
        <v>90</v>
      </c>
      <c r="B225" s="160" t="s">
        <v>385</v>
      </c>
      <c r="C225" s="195" t="s">
        <v>386</v>
      </c>
      <c r="D225" s="162" t="s">
        <v>168</v>
      </c>
      <c r="E225" s="169">
        <v>8.8800000000000008</v>
      </c>
      <c r="F225" s="172"/>
      <c r="G225" s="173">
        <f>ROUND(E225*F225,2)</f>
        <v>0</v>
      </c>
      <c r="H225" s="172"/>
      <c r="I225" s="173">
        <f>ROUND(E225*H225,2)</f>
        <v>0</v>
      </c>
      <c r="J225" s="172"/>
      <c r="K225" s="173">
        <f>ROUND(E225*J225,2)</f>
        <v>0</v>
      </c>
      <c r="L225" s="173">
        <v>21</v>
      </c>
      <c r="M225" s="173">
        <f>G225*(1+L225/100)</f>
        <v>0</v>
      </c>
      <c r="N225" s="163">
        <v>0</v>
      </c>
      <c r="O225" s="163">
        <f>ROUND(E225*N225,5)</f>
        <v>0</v>
      </c>
      <c r="P225" s="163">
        <v>0</v>
      </c>
      <c r="Q225" s="163">
        <f>ROUND(E225*P225,5)</f>
        <v>0</v>
      </c>
      <c r="R225" s="163"/>
      <c r="S225" s="163"/>
      <c r="T225" s="164">
        <v>0</v>
      </c>
      <c r="U225" s="163">
        <f>ROUND(E225*T225,2)</f>
        <v>0</v>
      </c>
      <c r="V225" s="153"/>
      <c r="W225" s="153"/>
      <c r="X225" s="153"/>
      <c r="Y225" s="153"/>
      <c r="Z225" s="153"/>
      <c r="AA225" s="153"/>
      <c r="AB225" s="153"/>
      <c r="AC225" s="153"/>
      <c r="AD225" s="153"/>
      <c r="AE225" s="153" t="s">
        <v>121</v>
      </c>
      <c r="AF225" s="153"/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">
      <c r="A226" s="154"/>
      <c r="B226" s="160"/>
      <c r="C226" s="196" t="s">
        <v>387</v>
      </c>
      <c r="D226" s="165"/>
      <c r="E226" s="170">
        <v>8.8800000000000008</v>
      </c>
      <c r="F226" s="173"/>
      <c r="G226" s="173"/>
      <c r="H226" s="173"/>
      <c r="I226" s="173"/>
      <c r="J226" s="173"/>
      <c r="K226" s="173"/>
      <c r="L226" s="173"/>
      <c r="M226" s="173"/>
      <c r="N226" s="163"/>
      <c r="O226" s="163"/>
      <c r="P226" s="163"/>
      <c r="Q226" s="163"/>
      <c r="R226" s="163"/>
      <c r="S226" s="163"/>
      <c r="T226" s="164"/>
      <c r="U226" s="163"/>
      <c r="V226" s="153"/>
      <c r="W226" s="153"/>
      <c r="X226" s="153"/>
      <c r="Y226" s="153"/>
      <c r="Z226" s="153"/>
      <c r="AA226" s="153"/>
      <c r="AB226" s="153"/>
      <c r="AC226" s="153"/>
      <c r="AD226" s="153"/>
      <c r="AE226" s="153" t="s">
        <v>123</v>
      </c>
      <c r="AF226" s="153">
        <v>0</v>
      </c>
      <c r="AG226" s="153"/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ht="22.5" outlineLevel="1" x14ac:dyDescent="0.2">
      <c r="A227" s="154">
        <v>91</v>
      </c>
      <c r="B227" s="160" t="s">
        <v>388</v>
      </c>
      <c r="C227" s="195" t="s">
        <v>389</v>
      </c>
      <c r="D227" s="162" t="s">
        <v>168</v>
      </c>
      <c r="E227" s="169">
        <v>23.83</v>
      </c>
      <c r="F227" s="172"/>
      <c r="G227" s="173">
        <f>ROUND(E227*F227,2)</f>
        <v>0</v>
      </c>
      <c r="H227" s="172"/>
      <c r="I227" s="173">
        <f>ROUND(E227*H227,2)</f>
        <v>0</v>
      </c>
      <c r="J227" s="172"/>
      <c r="K227" s="173">
        <f>ROUND(E227*J227,2)</f>
        <v>0</v>
      </c>
      <c r="L227" s="173">
        <v>21</v>
      </c>
      <c r="M227" s="173">
        <f>G227*(1+L227/100)</f>
        <v>0</v>
      </c>
      <c r="N227" s="163">
        <v>0</v>
      </c>
      <c r="O227" s="163">
        <f>ROUND(E227*N227,5)</f>
        <v>0</v>
      </c>
      <c r="P227" s="163">
        <v>0</v>
      </c>
      <c r="Q227" s="163">
        <f>ROUND(E227*P227,5)</f>
        <v>0</v>
      </c>
      <c r="R227" s="163"/>
      <c r="S227" s="163"/>
      <c r="T227" s="164">
        <v>0</v>
      </c>
      <c r="U227" s="163">
        <f>ROUND(E227*T227,2)</f>
        <v>0</v>
      </c>
      <c r="V227" s="153"/>
      <c r="W227" s="153"/>
      <c r="X227" s="153"/>
      <c r="Y227" s="153"/>
      <c r="Z227" s="153"/>
      <c r="AA227" s="153"/>
      <c r="AB227" s="153"/>
      <c r="AC227" s="153"/>
      <c r="AD227" s="153"/>
      <c r="AE227" s="153" t="s">
        <v>121</v>
      </c>
      <c r="AF227" s="153"/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">
      <c r="A228" s="154"/>
      <c r="B228" s="160"/>
      <c r="C228" s="196" t="s">
        <v>390</v>
      </c>
      <c r="D228" s="165"/>
      <c r="E228" s="170">
        <v>23.83</v>
      </c>
      <c r="F228" s="173"/>
      <c r="G228" s="173"/>
      <c r="H228" s="173"/>
      <c r="I228" s="173"/>
      <c r="J228" s="173"/>
      <c r="K228" s="173"/>
      <c r="L228" s="173"/>
      <c r="M228" s="173"/>
      <c r="N228" s="163"/>
      <c r="O228" s="163"/>
      <c r="P228" s="163"/>
      <c r="Q228" s="163"/>
      <c r="R228" s="163"/>
      <c r="S228" s="163"/>
      <c r="T228" s="164"/>
      <c r="U228" s="163"/>
      <c r="V228" s="153"/>
      <c r="W228" s="153"/>
      <c r="X228" s="153"/>
      <c r="Y228" s="153"/>
      <c r="Z228" s="153"/>
      <c r="AA228" s="153"/>
      <c r="AB228" s="153"/>
      <c r="AC228" s="153"/>
      <c r="AD228" s="153"/>
      <c r="AE228" s="153" t="s">
        <v>123</v>
      </c>
      <c r="AF228" s="153">
        <v>0</v>
      </c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ht="22.5" outlineLevel="1" x14ac:dyDescent="0.2">
      <c r="A229" s="154">
        <v>92</v>
      </c>
      <c r="B229" s="160" t="s">
        <v>391</v>
      </c>
      <c r="C229" s="195" t="s">
        <v>392</v>
      </c>
      <c r="D229" s="162" t="s">
        <v>213</v>
      </c>
      <c r="E229" s="169">
        <v>14</v>
      </c>
      <c r="F229" s="172"/>
      <c r="G229" s="173">
        <f>ROUND(E229*F229,2)</f>
        <v>0</v>
      </c>
      <c r="H229" s="172"/>
      <c r="I229" s="173">
        <f>ROUND(E229*H229,2)</f>
        <v>0</v>
      </c>
      <c r="J229" s="172"/>
      <c r="K229" s="173">
        <f>ROUND(E229*J229,2)</f>
        <v>0</v>
      </c>
      <c r="L229" s="173">
        <v>21</v>
      </c>
      <c r="M229" s="173">
        <f>G229*(1+L229/100)</f>
        <v>0</v>
      </c>
      <c r="N229" s="163">
        <v>0</v>
      </c>
      <c r="O229" s="163">
        <f>ROUND(E229*N229,5)</f>
        <v>0</v>
      </c>
      <c r="P229" s="163">
        <v>0</v>
      </c>
      <c r="Q229" s="163">
        <f>ROUND(E229*P229,5)</f>
        <v>0</v>
      </c>
      <c r="R229" s="163"/>
      <c r="S229" s="163"/>
      <c r="T229" s="164">
        <v>0</v>
      </c>
      <c r="U229" s="163">
        <f>ROUND(E229*T229,2)</f>
        <v>0</v>
      </c>
      <c r="V229" s="153"/>
      <c r="W229" s="153"/>
      <c r="X229" s="153"/>
      <c r="Y229" s="153"/>
      <c r="Z229" s="153"/>
      <c r="AA229" s="153"/>
      <c r="AB229" s="153"/>
      <c r="AC229" s="153"/>
      <c r="AD229" s="153"/>
      <c r="AE229" s="153" t="s">
        <v>121</v>
      </c>
      <c r="AF229" s="153"/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">
      <c r="A230" s="154"/>
      <c r="B230" s="160"/>
      <c r="C230" s="196" t="s">
        <v>214</v>
      </c>
      <c r="D230" s="165"/>
      <c r="E230" s="170">
        <v>14</v>
      </c>
      <c r="F230" s="173"/>
      <c r="G230" s="173"/>
      <c r="H230" s="173"/>
      <c r="I230" s="173"/>
      <c r="J230" s="173"/>
      <c r="K230" s="173"/>
      <c r="L230" s="173"/>
      <c r="M230" s="173"/>
      <c r="N230" s="163"/>
      <c r="O230" s="163"/>
      <c r="P230" s="163"/>
      <c r="Q230" s="163"/>
      <c r="R230" s="163"/>
      <c r="S230" s="163"/>
      <c r="T230" s="164"/>
      <c r="U230" s="163"/>
      <c r="V230" s="153"/>
      <c r="W230" s="153"/>
      <c r="X230" s="153"/>
      <c r="Y230" s="153"/>
      <c r="Z230" s="153"/>
      <c r="AA230" s="153"/>
      <c r="AB230" s="153"/>
      <c r="AC230" s="153"/>
      <c r="AD230" s="153"/>
      <c r="AE230" s="153" t="s">
        <v>123</v>
      </c>
      <c r="AF230" s="153">
        <v>0</v>
      </c>
      <c r="AG230" s="153"/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ht="22.5" outlineLevel="1" x14ac:dyDescent="0.2">
      <c r="A231" s="154">
        <v>93</v>
      </c>
      <c r="B231" s="160" t="s">
        <v>393</v>
      </c>
      <c r="C231" s="195" t="s">
        <v>394</v>
      </c>
      <c r="D231" s="162" t="s">
        <v>213</v>
      </c>
      <c r="E231" s="169">
        <v>2</v>
      </c>
      <c r="F231" s="172"/>
      <c r="G231" s="173">
        <f>ROUND(E231*F231,2)</f>
        <v>0</v>
      </c>
      <c r="H231" s="172"/>
      <c r="I231" s="173">
        <f>ROUND(E231*H231,2)</f>
        <v>0</v>
      </c>
      <c r="J231" s="172"/>
      <c r="K231" s="173">
        <f>ROUND(E231*J231,2)</f>
        <v>0</v>
      </c>
      <c r="L231" s="173">
        <v>21</v>
      </c>
      <c r="M231" s="173">
        <f>G231*(1+L231/100)</f>
        <v>0</v>
      </c>
      <c r="N231" s="163">
        <v>0</v>
      </c>
      <c r="O231" s="163">
        <f>ROUND(E231*N231,5)</f>
        <v>0</v>
      </c>
      <c r="P231" s="163">
        <v>0</v>
      </c>
      <c r="Q231" s="163">
        <f>ROUND(E231*P231,5)</f>
        <v>0</v>
      </c>
      <c r="R231" s="163"/>
      <c r="S231" s="163"/>
      <c r="T231" s="164">
        <v>0</v>
      </c>
      <c r="U231" s="163">
        <f>ROUND(E231*T231,2)</f>
        <v>0</v>
      </c>
      <c r="V231" s="153"/>
      <c r="W231" s="153"/>
      <c r="X231" s="153"/>
      <c r="Y231" s="153"/>
      <c r="Z231" s="153"/>
      <c r="AA231" s="153"/>
      <c r="AB231" s="153"/>
      <c r="AC231" s="153"/>
      <c r="AD231" s="153"/>
      <c r="AE231" s="153" t="s">
        <v>121</v>
      </c>
      <c r="AF231" s="153"/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">
      <c r="A232" s="154"/>
      <c r="B232" s="160"/>
      <c r="C232" s="196" t="s">
        <v>53</v>
      </c>
      <c r="D232" s="165"/>
      <c r="E232" s="170">
        <v>2</v>
      </c>
      <c r="F232" s="173"/>
      <c r="G232" s="173"/>
      <c r="H232" s="173"/>
      <c r="I232" s="173"/>
      <c r="J232" s="173"/>
      <c r="K232" s="173"/>
      <c r="L232" s="173"/>
      <c r="M232" s="173"/>
      <c r="N232" s="163"/>
      <c r="O232" s="163"/>
      <c r="P232" s="163"/>
      <c r="Q232" s="163"/>
      <c r="R232" s="163"/>
      <c r="S232" s="163"/>
      <c r="T232" s="164"/>
      <c r="U232" s="163"/>
      <c r="V232" s="153"/>
      <c r="W232" s="153"/>
      <c r="X232" s="153"/>
      <c r="Y232" s="153"/>
      <c r="Z232" s="153"/>
      <c r="AA232" s="153"/>
      <c r="AB232" s="153"/>
      <c r="AC232" s="153"/>
      <c r="AD232" s="153"/>
      <c r="AE232" s="153" t="s">
        <v>123</v>
      </c>
      <c r="AF232" s="153">
        <v>0</v>
      </c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ht="22.5" outlineLevel="1" x14ac:dyDescent="0.2">
      <c r="A233" s="154">
        <v>94</v>
      </c>
      <c r="B233" s="160" t="s">
        <v>395</v>
      </c>
      <c r="C233" s="195" t="s">
        <v>396</v>
      </c>
      <c r="D233" s="162" t="s">
        <v>213</v>
      </c>
      <c r="E233" s="169">
        <v>2</v>
      </c>
      <c r="F233" s="172"/>
      <c r="G233" s="173">
        <f>ROUND(E233*F233,2)</f>
        <v>0</v>
      </c>
      <c r="H233" s="172"/>
      <c r="I233" s="173">
        <f>ROUND(E233*H233,2)</f>
        <v>0</v>
      </c>
      <c r="J233" s="172"/>
      <c r="K233" s="173">
        <f>ROUND(E233*J233,2)</f>
        <v>0</v>
      </c>
      <c r="L233" s="173">
        <v>21</v>
      </c>
      <c r="M233" s="173">
        <f>G233*(1+L233/100)</f>
        <v>0</v>
      </c>
      <c r="N233" s="163">
        <v>0</v>
      </c>
      <c r="O233" s="163">
        <f>ROUND(E233*N233,5)</f>
        <v>0</v>
      </c>
      <c r="P233" s="163">
        <v>0</v>
      </c>
      <c r="Q233" s="163">
        <f>ROUND(E233*P233,5)</f>
        <v>0</v>
      </c>
      <c r="R233" s="163"/>
      <c r="S233" s="163"/>
      <c r="T233" s="164">
        <v>0</v>
      </c>
      <c r="U233" s="163">
        <f>ROUND(E233*T233,2)</f>
        <v>0</v>
      </c>
      <c r="V233" s="153"/>
      <c r="W233" s="153"/>
      <c r="X233" s="153"/>
      <c r="Y233" s="153"/>
      <c r="Z233" s="153"/>
      <c r="AA233" s="153"/>
      <c r="AB233" s="153"/>
      <c r="AC233" s="153"/>
      <c r="AD233" s="153"/>
      <c r="AE233" s="153" t="s">
        <v>121</v>
      </c>
      <c r="AF233" s="153"/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outlineLevel="1" x14ac:dyDescent="0.2">
      <c r="A234" s="154"/>
      <c r="B234" s="160"/>
      <c r="C234" s="196" t="s">
        <v>53</v>
      </c>
      <c r="D234" s="165"/>
      <c r="E234" s="170">
        <v>2</v>
      </c>
      <c r="F234" s="173"/>
      <c r="G234" s="173"/>
      <c r="H234" s="173"/>
      <c r="I234" s="173"/>
      <c r="J234" s="173"/>
      <c r="K234" s="173"/>
      <c r="L234" s="173"/>
      <c r="M234" s="173"/>
      <c r="N234" s="163"/>
      <c r="O234" s="163"/>
      <c r="P234" s="163"/>
      <c r="Q234" s="163"/>
      <c r="R234" s="163"/>
      <c r="S234" s="163"/>
      <c r="T234" s="164"/>
      <c r="U234" s="163"/>
      <c r="V234" s="153"/>
      <c r="W234" s="153"/>
      <c r="X234" s="153"/>
      <c r="Y234" s="153"/>
      <c r="Z234" s="153"/>
      <c r="AA234" s="153"/>
      <c r="AB234" s="153"/>
      <c r="AC234" s="153"/>
      <c r="AD234" s="153"/>
      <c r="AE234" s="153" t="s">
        <v>123</v>
      </c>
      <c r="AF234" s="153">
        <v>0</v>
      </c>
      <c r="AG234" s="153"/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ht="22.5" outlineLevel="1" x14ac:dyDescent="0.2">
      <c r="A235" s="154">
        <v>95</v>
      </c>
      <c r="B235" s="160" t="s">
        <v>397</v>
      </c>
      <c r="C235" s="195" t="s">
        <v>398</v>
      </c>
      <c r="D235" s="162" t="s">
        <v>213</v>
      </c>
      <c r="E235" s="169">
        <v>9</v>
      </c>
      <c r="F235" s="172"/>
      <c r="G235" s="173">
        <f>ROUND(E235*F235,2)</f>
        <v>0</v>
      </c>
      <c r="H235" s="172"/>
      <c r="I235" s="173">
        <f>ROUND(E235*H235,2)</f>
        <v>0</v>
      </c>
      <c r="J235" s="172"/>
      <c r="K235" s="173">
        <f>ROUND(E235*J235,2)</f>
        <v>0</v>
      </c>
      <c r="L235" s="173">
        <v>21</v>
      </c>
      <c r="M235" s="173">
        <f>G235*(1+L235/100)</f>
        <v>0</v>
      </c>
      <c r="N235" s="163">
        <v>0</v>
      </c>
      <c r="O235" s="163">
        <f>ROUND(E235*N235,5)</f>
        <v>0</v>
      </c>
      <c r="P235" s="163">
        <v>0</v>
      </c>
      <c r="Q235" s="163">
        <f>ROUND(E235*P235,5)</f>
        <v>0</v>
      </c>
      <c r="R235" s="163"/>
      <c r="S235" s="163"/>
      <c r="T235" s="164">
        <v>0</v>
      </c>
      <c r="U235" s="163">
        <f>ROUND(E235*T235,2)</f>
        <v>0</v>
      </c>
      <c r="V235" s="153"/>
      <c r="W235" s="153"/>
      <c r="X235" s="153"/>
      <c r="Y235" s="153"/>
      <c r="Z235" s="153"/>
      <c r="AA235" s="153"/>
      <c r="AB235" s="153"/>
      <c r="AC235" s="153"/>
      <c r="AD235" s="153"/>
      <c r="AE235" s="153" t="s">
        <v>121</v>
      </c>
      <c r="AF235" s="153"/>
      <c r="AG235" s="153"/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">
      <c r="A236" s="154"/>
      <c r="B236" s="160"/>
      <c r="C236" s="196" t="s">
        <v>399</v>
      </c>
      <c r="D236" s="165"/>
      <c r="E236" s="170">
        <v>9</v>
      </c>
      <c r="F236" s="173"/>
      <c r="G236" s="173"/>
      <c r="H236" s="173"/>
      <c r="I236" s="173"/>
      <c r="J236" s="173"/>
      <c r="K236" s="173"/>
      <c r="L236" s="173"/>
      <c r="M236" s="173"/>
      <c r="N236" s="163"/>
      <c r="O236" s="163"/>
      <c r="P236" s="163"/>
      <c r="Q236" s="163"/>
      <c r="R236" s="163"/>
      <c r="S236" s="163"/>
      <c r="T236" s="164"/>
      <c r="U236" s="163"/>
      <c r="V236" s="153"/>
      <c r="W236" s="153"/>
      <c r="X236" s="153"/>
      <c r="Y236" s="153"/>
      <c r="Z236" s="153"/>
      <c r="AA236" s="153"/>
      <c r="AB236" s="153"/>
      <c r="AC236" s="153"/>
      <c r="AD236" s="153"/>
      <c r="AE236" s="153" t="s">
        <v>123</v>
      </c>
      <c r="AF236" s="153">
        <v>0</v>
      </c>
      <c r="AG236" s="153"/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ht="22.5" outlineLevel="1" x14ac:dyDescent="0.2">
      <c r="A237" s="154">
        <v>96</v>
      </c>
      <c r="B237" s="160" t="s">
        <v>400</v>
      </c>
      <c r="C237" s="195" t="s">
        <v>401</v>
      </c>
      <c r="D237" s="162" t="s">
        <v>213</v>
      </c>
      <c r="E237" s="169">
        <v>9</v>
      </c>
      <c r="F237" s="172"/>
      <c r="G237" s="173">
        <f>ROUND(E237*F237,2)</f>
        <v>0</v>
      </c>
      <c r="H237" s="172"/>
      <c r="I237" s="173">
        <f>ROUND(E237*H237,2)</f>
        <v>0</v>
      </c>
      <c r="J237" s="172"/>
      <c r="K237" s="173">
        <f>ROUND(E237*J237,2)</f>
        <v>0</v>
      </c>
      <c r="L237" s="173">
        <v>21</v>
      </c>
      <c r="M237" s="173">
        <f>G237*(1+L237/100)</f>
        <v>0</v>
      </c>
      <c r="N237" s="163">
        <v>0</v>
      </c>
      <c r="O237" s="163">
        <f>ROUND(E237*N237,5)</f>
        <v>0</v>
      </c>
      <c r="P237" s="163">
        <v>0</v>
      </c>
      <c r="Q237" s="163">
        <f>ROUND(E237*P237,5)</f>
        <v>0</v>
      </c>
      <c r="R237" s="163"/>
      <c r="S237" s="163"/>
      <c r="T237" s="164">
        <v>0</v>
      </c>
      <c r="U237" s="163">
        <f>ROUND(E237*T237,2)</f>
        <v>0</v>
      </c>
      <c r="V237" s="153"/>
      <c r="W237" s="153"/>
      <c r="X237" s="153"/>
      <c r="Y237" s="153"/>
      <c r="Z237" s="153"/>
      <c r="AA237" s="153"/>
      <c r="AB237" s="153"/>
      <c r="AC237" s="153"/>
      <c r="AD237" s="153"/>
      <c r="AE237" s="153" t="s">
        <v>121</v>
      </c>
      <c r="AF237" s="153"/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">
      <c r="A238" s="154"/>
      <c r="B238" s="160"/>
      <c r="C238" s="196" t="s">
        <v>399</v>
      </c>
      <c r="D238" s="165"/>
      <c r="E238" s="170">
        <v>9</v>
      </c>
      <c r="F238" s="173"/>
      <c r="G238" s="173"/>
      <c r="H238" s="173"/>
      <c r="I238" s="173"/>
      <c r="J238" s="173"/>
      <c r="K238" s="173"/>
      <c r="L238" s="173"/>
      <c r="M238" s="173"/>
      <c r="N238" s="163"/>
      <c r="O238" s="163"/>
      <c r="P238" s="163"/>
      <c r="Q238" s="163"/>
      <c r="R238" s="163"/>
      <c r="S238" s="163"/>
      <c r="T238" s="164"/>
      <c r="U238" s="163"/>
      <c r="V238" s="153"/>
      <c r="W238" s="153"/>
      <c r="X238" s="153"/>
      <c r="Y238" s="153"/>
      <c r="Z238" s="153"/>
      <c r="AA238" s="153"/>
      <c r="AB238" s="153"/>
      <c r="AC238" s="153"/>
      <c r="AD238" s="153"/>
      <c r="AE238" s="153" t="s">
        <v>123</v>
      </c>
      <c r="AF238" s="153">
        <v>0</v>
      </c>
      <c r="AG238" s="153"/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ht="22.5" outlineLevel="1" x14ac:dyDescent="0.2">
      <c r="A239" s="154">
        <v>97</v>
      </c>
      <c r="B239" s="160" t="s">
        <v>402</v>
      </c>
      <c r="C239" s="195" t="s">
        <v>403</v>
      </c>
      <c r="D239" s="162" t="s">
        <v>213</v>
      </c>
      <c r="E239" s="169">
        <v>16</v>
      </c>
      <c r="F239" s="172"/>
      <c r="G239" s="173">
        <f>ROUND(E239*F239,2)</f>
        <v>0</v>
      </c>
      <c r="H239" s="172"/>
      <c r="I239" s="173">
        <f>ROUND(E239*H239,2)</f>
        <v>0</v>
      </c>
      <c r="J239" s="172"/>
      <c r="K239" s="173">
        <f>ROUND(E239*J239,2)</f>
        <v>0</v>
      </c>
      <c r="L239" s="173">
        <v>21</v>
      </c>
      <c r="M239" s="173">
        <f>G239*(1+L239/100)</f>
        <v>0</v>
      </c>
      <c r="N239" s="163">
        <v>0</v>
      </c>
      <c r="O239" s="163">
        <f>ROUND(E239*N239,5)</f>
        <v>0</v>
      </c>
      <c r="P239" s="163">
        <v>0</v>
      </c>
      <c r="Q239" s="163">
        <f>ROUND(E239*P239,5)</f>
        <v>0</v>
      </c>
      <c r="R239" s="163"/>
      <c r="S239" s="163"/>
      <c r="T239" s="164">
        <v>0</v>
      </c>
      <c r="U239" s="163">
        <f>ROUND(E239*T239,2)</f>
        <v>0</v>
      </c>
      <c r="V239" s="153"/>
      <c r="W239" s="153"/>
      <c r="X239" s="153"/>
      <c r="Y239" s="153"/>
      <c r="Z239" s="153"/>
      <c r="AA239" s="153"/>
      <c r="AB239" s="153"/>
      <c r="AC239" s="153"/>
      <c r="AD239" s="153"/>
      <c r="AE239" s="153" t="s">
        <v>121</v>
      </c>
      <c r="AF239" s="153"/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outlineLevel="1" x14ac:dyDescent="0.2">
      <c r="A240" s="154"/>
      <c r="B240" s="160"/>
      <c r="C240" s="196" t="s">
        <v>404</v>
      </c>
      <c r="D240" s="165"/>
      <c r="E240" s="170">
        <v>16</v>
      </c>
      <c r="F240" s="173"/>
      <c r="G240" s="173"/>
      <c r="H240" s="173"/>
      <c r="I240" s="173"/>
      <c r="J240" s="173"/>
      <c r="K240" s="173"/>
      <c r="L240" s="173"/>
      <c r="M240" s="173"/>
      <c r="N240" s="163"/>
      <c r="O240" s="163"/>
      <c r="P240" s="163"/>
      <c r="Q240" s="163"/>
      <c r="R240" s="163"/>
      <c r="S240" s="163"/>
      <c r="T240" s="164"/>
      <c r="U240" s="163"/>
      <c r="V240" s="153"/>
      <c r="W240" s="153"/>
      <c r="X240" s="153"/>
      <c r="Y240" s="153"/>
      <c r="Z240" s="153"/>
      <c r="AA240" s="153"/>
      <c r="AB240" s="153"/>
      <c r="AC240" s="153"/>
      <c r="AD240" s="153"/>
      <c r="AE240" s="153" t="s">
        <v>123</v>
      </c>
      <c r="AF240" s="153">
        <v>0</v>
      </c>
      <c r="AG240" s="153"/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ht="22.5" outlineLevel="1" x14ac:dyDescent="0.2">
      <c r="A241" s="154">
        <v>98</v>
      </c>
      <c r="B241" s="160" t="s">
        <v>405</v>
      </c>
      <c r="C241" s="195" t="s">
        <v>406</v>
      </c>
      <c r="D241" s="162" t="s">
        <v>213</v>
      </c>
      <c r="E241" s="169">
        <v>2</v>
      </c>
      <c r="F241" s="172"/>
      <c r="G241" s="173">
        <f>ROUND(E241*F241,2)</f>
        <v>0</v>
      </c>
      <c r="H241" s="172"/>
      <c r="I241" s="173">
        <f>ROUND(E241*H241,2)</f>
        <v>0</v>
      </c>
      <c r="J241" s="172"/>
      <c r="K241" s="173">
        <f>ROUND(E241*J241,2)</f>
        <v>0</v>
      </c>
      <c r="L241" s="173">
        <v>21</v>
      </c>
      <c r="M241" s="173">
        <f>G241*(1+L241/100)</f>
        <v>0</v>
      </c>
      <c r="N241" s="163">
        <v>0</v>
      </c>
      <c r="O241" s="163">
        <f>ROUND(E241*N241,5)</f>
        <v>0</v>
      </c>
      <c r="P241" s="163">
        <v>0</v>
      </c>
      <c r="Q241" s="163">
        <f>ROUND(E241*P241,5)</f>
        <v>0</v>
      </c>
      <c r="R241" s="163"/>
      <c r="S241" s="163"/>
      <c r="T241" s="164">
        <v>0</v>
      </c>
      <c r="U241" s="163">
        <f>ROUND(E241*T241,2)</f>
        <v>0</v>
      </c>
      <c r="V241" s="153"/>
      <c r="W241" s="153"/>
      <c r="X241" s="153"/>
      <c r="Y241" s="153"/>
      <c r="Z241" s="153"/>
      <c r="AA241" s="153"/>
      <c r="AB241" s="153"/>
      <c r="AC241" s="153"/>
      <c r="AD241" s="153"/>
      <c r="AE241" s="153" t="s">
        <v>121</v>
      </c>
      <c r="AF241" s="153"/>
      <c r="AG241" s="153"/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outlineLevel="1" x14ac:dyDescent="0.2">
      <c r="A242" s="154"/>
      <c r="B242" s="160"/>
      <c r="C242" s="196" t="s">
        <v>53</v>
      </c>
      <c r="D242" s="165"/>
      <c r="E242" s="170">
        <v>2</v>
      </c>
      <c r="F242" s="173"/>
      <c r="G242" s="173"/>
      <c r="H242" s="173"/>
      <c r="I242" s="173"/>
      <c r="J242" s="173"/>
      <c r="K242" s="173"/>
      <c r="L242" s="173"/>
      <c r="M242" s="173"/>
      <c r="N242" s="163"/>
      <c r="O242" s="163"/>
      <c r="P242" s="163"/>
      <c r="Q242" s="163"/>
      <c r="R242" s="163"/>
      <c r="S242" s="163"/>
      <c r="T242" s="164"/>
      <c r="U242" s="163"/>
      <c r="V242" s="153"/>
      <c r="W242" s="153"/>
      <c r="X242" s="153"/>
      <c r="Y242" s="153"/>
      <c r="Z242" s="153"/>
      <c r="AA242" s="153"/>
      <c r="AB242" s="153"/>
      <c r="AC242" s="153"/>
      <c r="AD242" s="153"/>
      <c r="AE242" s="153" t="s">
        <v>123</v>
      </c>
      <c r="AF242" s="153">
        <v>0</v>
      </c>
      <c r="AG242" s="153"/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x14ac:dyDescent="0.2">
      <c r="A243" s="155" t="s">
        <v>116</v>
      </c>
      <c r="B243" s="161" t="s">
        <v>83</v>
      </c>
      <c r="C243" s="197" t="s">
        <v>84</v>
      </c>
      <c r="D243" s="166"/>
      <c r="E243" s="171"/>
      <c r="F243" s="174"/>
      <c r="G243" s="174">
        <f>SUMIF(AE244:AE250,"&lt;&gt;NOR",G244:G250)</f>
        <v>0</v>
      </c>
      <c r="H243" s="174"/>
      <c r="I243" s="174">
        <f>SUM(I244:I250)</f>
        <v>0</v>
      </c>
      <c r="J243" s="174"/>
      <c r="K243" s="174">
        <f>SUM(K244:K250)</f>
        <v>0</v>
      </c>
      <c r="L243" s="174"/>
      <c r="M243" s="174">
        <f>SUM(M244:M250)</f>
        <v>0</v>
      </c>
      <c r="N243" s="167"/>
      <c r="O243" s="167">
        <f>SUM(O244:O250)</f>
        <v>1.6109999999999999E-2</v>
      </c>
      <c r="P243" s="167"/>
      <c r="Q243" s="167">
        <f>SUM(Q244:Q250)</f>
        <v>0</v>
      </c>
      <c r="R243" s="167"/>
      <c r="S243" s="167"/>
      <c r="T243" s="168"/>
      <c r="U243" s="167">
        <f>SUM(U244:U250)</f>
        <v>60.42</v>
      </c>
      <c r="AE243" t="s">
        <v>117</v>
      </c>
    </row>
    <row r="244" spans="1:60" outlineLevel="1" x14ac:dyDescent="0.2">
      <c r="A244" s="154">
        <v>99</v>
      </c>
      <c r="B244" s="160" t="s">
        <v>407</v>
      </c>
      <c r="C244" s="195" t="s">
        <v>408</v>
      </c>
      <c r="D244" s="162" t="s">
        <v>133</v>
      </c>
      <c r="E244" s="169">
        <v>201.40308399999998</v>
      </c>
      <c r="F244" s="172"/>
      <c r="G244" s="173">
        <f>ROUND(E244*F244,2)</f>
        <v>0</v>
      </c>
      <c r="H244" s="172"/>
      <c r="I244" s="173">
        <f>ROUND(E244*H244,2)</f>
        <v>0</v>
      </c>
      <c r="J244" s="172"/>
      <c r="K244" s="173">
        <f>ROUND(E244*J244,2)</f>
        <v>0</v>
      </c>
      <c r="L244" s="173">
        <v>21</v>
      </c>
      <c r="M244" s="173">
        <f>G244*(1+L244/100)</f>
        <v>0</v>
      </c>
      <c r="N244" s="163">
        <v>8.0000000000000007E-5</v>
      </c>
      <c r="O244" s="163">
        <f>ROUND(E244*N244,5)</f>
        <v>1.6109999999999999E-2</v>
      </c>
      <c r="P244" s="163">
        <v>0</v>
      </c>
      <c r="Q244" s="163">
        <f>ROUND(E244*P244,5)</f>
        <v>0</v>
      </c>
      <c r="R244" s="163"/>
      <c r="S244" s="163"/>
      <c r="T244" s="164">
        <v>0.3</v>
      </c>
      <c r="U244" s="163">
        <f>ROUND(E244*T244,2)</f>
        <v>60.42</v>
      </c>
      <c r="V244" s="153"/>
      <c r="W244" s="153"/>
      <c r="X244" s="153"/>
      <c r="Y244" s="153"/>
      <c r="Z244" s="153"/>
      <c r="AA244" s="153"/>
      <c r="AB244" s="153"/>
      <c r="AC244" s="153"/>
      <c r="AD244" s="153"/>
      <c r="AE244" s="153" t="s">
        <v>121</v>
      </c>
      <c r="AF244" s="153"/>
      <c r="AG244" s="153"/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">
      <c r="A245" s="154"/>
      <c r="B245" s="160"/>
      <c r="C245" s="196" t="s">
        <v>362</v>
      </c>
      <c r="D245" s="165"/>
      <c r="E245" s="170">
        <v>10</v>
      </c>
      <c r="F245" s="173"/>
      <c r="G245" s="173"/>
      <c r="H245" s="173"/>
      <c r="I245" s="173"/>
      <c r="J245" s="173"/>
      <c r="K245" s="173"/>
      <c r="L245" s="173"/>
      <c r="M245" s="173"/>
      <c r="N245" s="163"/>
      <c r="O245" s="163"/>
      <c r="P245" s="163"/>
      <c r="Q245" s="163"/>
      <c r="R245" s="163"/>
      <c r="S245" s="163"/>
      <c r="T245" s="164"/>
      <c r="U245" s="163"/>
      <c r="V245" s="153"/>
      <c r="W245" s="153"/>
      <c r="X245" s="153"/>
      <c r="Y245" s="153"/>
      <c r="Z245" s="153"/>
      <c r="AA245" s="153"/>
      <c r="AB245" s="153"/>
      <c r="AC245" s="153"/>
      <c r="AD245" s="153"/>
      <c r="AE245" s="153" t="s">
        <v>123</v>
      </c>
      <c r="AF245" s="153">
        <v>0</v>
      </c>
      <c r="AG245" s="153"/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">
      <c r="A246" s="154"/>
      <c r="B246" s="160"/>
      <c r="C246" s="196" t="s">
        <v>409</v>
      </c>
      <c r="D246" s="165"/>
      <c r="E246" s="170">
        <v>59.647500000000001</v>
      </c>
      <c r="F246" s="173"/>
      <c r="G246" s="173"/>
      <c r="H246" s="173"/>
      <c r="I246" s="173"/>
      <c r="J246" s="173"/>
      <c r="K246" s="173"/>
      <c r="L246" s="173"/>
      <c r="M246" s="173"/>
      <c r="N246" s="163"/>
      <c r="O246" s="163"/>
      <c r="P246" s="163"/>
      <c r="Q246" s="163"/>
      <c r="R246" s="163"/>
      <c r="S246" s="163"/>
      <c r="T246" s="164"/>
      <c r="U246" s="163"/>
      <c r="V246" s="153"/>
      <c r="W246" s="153"/>
      <c r="X246" s="153"/>
      <c r="Y246" s="153"/>
      <c r="Z246" s="153"/>
      <c r="AA246" s="153"/>
      <c r="AB246" s="153"/>
      <c r="AC246" s="153"/>
      <c r="AD246" s="153"/>
      <c r="AE246" s="153" t="s">
        <v>123</v>
      </c>
      <c r="AF246" s="153">
        <v>0</v>
      </c>
      <c r="AG246" s="153"/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">
      <c r="A247" s="154"/>
      <c r="B247" s="160"/>
      <c r="C247" s="196" t="s">
        <v>410</v>
      </c>
      <c r="D247" s="165"/>
      <c r="E247" s="170">
        <v>47.978831999999997</v>
      </c>
      <c r="F247" s="173"/>
      <c r="G247" s="173"/>
      <c r="H247" s="173"/>
      <c r="I247" s="173"/>
      <c r="J247" s="173"/>
      <c r="K247" s="173"/>
      <c r="L247" s="173"/>
      <c r="M247" s="173"/>
      <c r="N247" s="163"/>
      <c r="O247" s="163"/>
      <c r="P247" s="163"/>
      <c r="Q247" s="163"/>
      <c r="R247" s="163"/>
      <c r="S247" s="163"/>
      <c r="T247" s="164"/>
      <c r="U247" s="163"/>
      <c r="V247" s="153"/>
      <c r="W247" s="153"/>
      <c r="X247" s="153"/>
      <c r="Y247" s="153"/>
      <c r="Z247" s="153"/>
      <c r="AA247" s="153"/>
      <c r="AB247" s="153"/>
      <c r="AC247" s="153"/>
      <c r="AD247" s="153"/>
      <c r="AE247" s="153" t="s">
        <v>123</v>
      </c>
      <c r="AF247" s="153">
        <v>0</v>
      </c>
      <c r="AG247" s="153"/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">
      <c r="A248" s="154"/>
      <c r="B248" s="160"/>
      <c r="C248" s="196" t="s">
        <v>411</v>
      </c>
      <c r="D248" s="165"/>
      <c r="E248" s="170">
        <v>3.7351079999999999</v>
      </c>
      <c r="F248" s="173"/>
      <c r="G248" s="173"/>
      <c r="H248" s="173"/>
      <c r="I248" s="173"/>
      <c r="J248" s="173"/>
      <c r="K248" s="173"/>
      <c r="L248" s="173"/>
      <c r="M248" s="173"/>
      <c r="N248" s="163"/>
      <c r="O248" s="163"/>
      <c r="P248" s="163"/>
      <c r="Q248" s="163"/>
      <c r="R248" s="163"/>
      <c r="S248" s="163"/>
      <c r="T248" s="164"/>
      <c r="U248" s="163"/>
      <c r="V248" s="153"/>
      <c r="W248" s="153"/>
      <c r="X248" s="153"/>
      <c r="Y248" s="153"/>
      <c r="Z248" s="153"/>
      <c r="AA248" s="153"/>
      <c r="AB248" s="153"/>
      <c r="AC248" s="153"/>
      <c r="AD248" s="153"/>
      <c r="AE248" s="153" t="s">
        <v>123</v>
      </c>
      <c r="AF248" s="153">
        <v>0</v>
      </c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">
      <c r="A249" s="154"/>
      <c r="B249" s="160"/>
      <c r="C249" s="196" t="s">
        <v>412</v>
      </c>
      <c r="D249" s="165"/>
      <c r="E249" s="170">
        <v>5.4028799999999997</v>
      </c>
      <c r="F249" s="173"/>
      <c r="G249" s="173"/>
      <c r="H249" s="173"/>
      <c r="I249" s="173"/>
      <c r="J249" s="173"/>
      <c r="K249" s="173"/>
      <c r="L249" s="173"/>
      <c r="M249" s="173"/>
      <c r="N249" s="163"/>
      <c r="O249" s="163"/>
      <c r="P249" s="163"/>
      <c r="Q249" s="163"/>
      <c r="R249" s="163"/>
      <c r="S249" s="163"/>
      <c r="T249" s="164"/>
      <c r="U249" s="163"/>
      <c r="V249" s="153"/>
      <c r="W249" s="153"/>
      <c r="X249" s="153"/>
      <c r="Y249" s="153"/>
      <c r="Z249" s="153"/>
      <c r="AA249" s="153"/>
      <c r="AB249" s="153"/>
      <c r="AC249" s="153"/>
      <c r="AD249" s="153"/>
      <c r="AE249" s="153" t="s">
        <v>123</v>
      </c>
      <c r="AF249" s="153">
        <v>0</v>
      </c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outlineLevel="1" x14ac:dyDescent="0.2">
      <c r="A250" s="154"/>
      <c r="B250" s="160"/>
      <c r="C250" s="196" t="s">
        <v>413</v>
      </c>
      <c r="D250" s="165"/>
      <c r="E250" s="170">
        <v>74.638763999999995</v>
      </c>
      <c r="F250" s="173"/>
      <c r="G250" s="173"/>
      <c r="H250" s="173"/>
      <c r="I250" s="173"/>
      <c r="J250" s="173"/>
      <c r="K250" s="173"/>
      <c r="L250" s="173"/>
      <c r="M250" s="173"/>
      <c r="N250" s="163"/>
      <c r="O250" s="163"/>
      <c r="P250" s="163"/>
      <c r="Q250" s="163"/>
      <c r="R250" s="163"/>
      <c r="S250" s="163"/>
      <c r="T250" s="164"/>
      <c r="U250" s="163"/>
      <c r="V250" s="153"/>
      <c r="W250" s="153"/>
      <c r="X250" s="153"/>
      <c r="Y250" s="153"/>
      <c r="Z250" s="153"/>
      <c r="AA250" s="153"/>
      <c r="AB250" s="153"/>
      <c r="AC250" s="153"/>
      <c r="AD250" s="153"/>
      <c r="AE250" s="153" t="s">
        <v>123</v>
      </c>
      <c r="AF250" s="153">
        <v>0</v>
      </c>
      <c r="AG250" s="153"/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x14ac:dyDescent="0.2">
      <c r="A251" s="155" t="s">
        <v>116</v>
      </c>
      <c r="B251" s="161" t="s">
        <v>85</v>
      </c>
      <c r="C251" s="197" t="s">
        <v>86</v>
      </c>
      <c r="D251" s="166"/>
      <c r="E251" s="171"/>
      <c r="F251" s="174"/>
      <c r="G251" s="174">
        <f>SUMIF(AE252:AE253,"&lt;&gt;NOR",G252:G253)</f>
        <v>0</v>
      </c>
      <c r="H251" s="174"/>
      <c r="I251" s="174">
        <f>SUM(I252:I253)</f>
        <v>0</v>
      </c>
      <c r="J251" s="174"/>
      <c r="K251" s="174">
        <f>SUM(K252:K253)</f>
        <v>0</v>
      </c>
      <c r="L251" s="174"/>
      <c r="M251" s="174">
        <f>SUM(M252:M253)</f>
        <v>0</v>
      </c>
      <c r="N251" s="167"/>
      <c r="O251" s="167">
        <f>SUM(O252:O253)</f>
        <v>0</v>
      </c>
      <c r="P251" s="167"/>
      <c r="Q251" s="167">
        <f>SUM(Q252:Q253)</f>
        <v>0</v>
      </c>
      <c r="R251" s="167"/>
      <c r="S251" s="167"/>
      <c r="T251" s="168"/>
      <c r="U251" s="167">
        <f>SUM(U252:U253)</f>
        <v>0</v>
      </c>
      <c r="AE251" t="s">
        <v>117</v>
      </c>
    </row>
    <row r="252" spans="1:60" ht="22.5" outlineLevel="1" x14ac:dyDescent="0.2">
      <c r="A252" s="154">
        <v>100</v>
      </c>
      <c r="B252" s="160" t="s">
        <v>414</v>
      </c>
      <c r="C252" s="195" t="s">
        <v>415</v>
      </c>
      <c r="D252" s="162" t="s">
        <v>133</v>
      </c>
      <c r="E252" s="169">
        <v>21.69</v>
      </c>
      <c r="F252" s="172"/>
      <c r="G252" s="173">
        <f>ROUND(E252*F252,2)</f>
        <v>0</v>
      </c>
      <c r="H252" s="172"/>
      <c r="I252" s="173">
        <f>ROUND(E252*H252,2)</f>
        <v>0</v>
      </c>
      <c r="J252" s="172"/>
      <c r="K252" s="173">
        <f>ROUND(E252*J252,2)</f>
        <v>0</v>
      </c>
      <c r="L252" s="173">
        <v>21</v>
      </c>
      <c r="M252" s="173">
        <f>G252*(1+L252/100)</f>
        <v>0</v>
      </c>
      <c r="N252" s="163">
        <v>0</v>
      </c>
      <c r="O252" s="163">
        <f>ROUND(E252*N252,5)</f>
        <v>0</v>
      </c>
      <c r="P252" s="163">
        <v>0</v>
      </c>
      <c r="Q252" s="163">
        <f>ROUND(E252*P252,5)</f>
        <v>0</v>
      </c>
      <c r="R252" s="163"/>
      <c r="S252" s="163"/>
      <c r="T252" s="164">
        <v>0</v>
      </c>
      <c r="U252" s="163">
        <f>ROUND(E252*T252,2)</f>
        <v>0</v>
      </c>
      <c r="V252" s="153"/>
      <c r="W252" s="153"/>
      <c r="X252" s="153"/>
      <c r="Y252" s="153"/>
      <c r="Z252" s="153"/>
      <c r="AA252" s="153"/>
      <c r="AB252" s="153"/>
      <c r="AC252" s="153"/>
      <c r="AD252" s="153"/>
      <c r="AE252" s="153" t="s">
        <v>121</v>
      </c>
      <c r="AF252" s="153"/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">
      <c r="A253" s="154"/>
      <c r="B253" s="160"/>
      <c r="C253" s="196" t="s">
        <v>416</v>
      </c>
      <c r="D253" s="165"/>
      <c r="E253" s="170">
        <v>21.69</v>
      </c>
      <c r="F253" s="173"/>
      <c r="G253" s="173"/>
      <c r="H253" s="173"/>
      <c r="I253" s="173"/>
      <c r="J253" s="173"/>
      <c r="K253" s="173"/>
      <c r="L253" s="173"/>
      <c r="M253" s="173"/>
      <c r="N253" s="163"/>
      <c r="O253" s="163"/>
      <c r="P253" s="163"/>
      <c r="Q253" s="163"/>
      <c r="R253" s="163"/>
      <c r="S253" s="163"/>
      <c r="T253" s="164"/>
      <c r="U253" s="163"/>
      <c r="V253" s="153"/>
      <c r="W253" s="153"/>
      <c r="X253" s="153"/>
      <c r="Y253" s="153"/>
      <c r="Z253" s="153"/>
      <c r="AA253" s="153"/>
      <c r="AB253" s="153"/>
      <c r="AC253" s="153"/>
      <c r="AD253" s="153"/>
      <c r="AE253" s="153" t="s">
        <v>123</v>
      </c>
      <c r="AF253" s="153">
        <v>0</v>
      </c>
      <c r="AG253" s="153"/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x14ac:dyDescent="0.2">
      <c r="A254" s="155" t="s">
        <v>116</v>
      </c>
      <c r="B254" s="161" t="s">
        <v>87</v>
      </c>
      <c r="C254" s="197" t="s">
        <v>88</v>
      </c>
      <c r="D254" s="166"/>
      <c r="E254" s="171"/>
      <c r="F254" s="174"/>
      <c r="G254" s="174">
        <f>SUMIF(AE255:AE260,"&lt;&gt;NOR",G255:G260)</f>
        <v>0</v>
      </c>
      <c r="H254" s="174"/>
      <c r="I254" s="174">
        <f>SUM(I255:I260)</f>
        <v>0</v>
      </c>
      <c r="J254" s="174"/>
      <c r="K254" s="174">
        <f>SUM(K255:K260)</f>
        <v>0</v>
      </c>
      <c r="L254" s="174"/>
      <c r="M254" s="174">
        <f>SUM(M255:M260)</f>
        <v>0</v>
      </c>
      <c r="N254" s="167"/>
      <c r="O254" s="167">
        <f>SUM(O255:O260)</f>
        <v>0</v>
      </c>
      <c r="P254" s="167"/>
      <c r="Q254" s="167">
        <f>SUM(Q255:Q260)</f>
        <v>0</v>
      </c>
      <c r="R254" s="167"/>
      <c r="S254" s="167"/>
      <c r="T254" s="168"/>
      <c r="U254" s="167">
        <f>SUM(U255:U260)</f>
        <v>0</v>
      </c>
      <c r="AE254" t="s">
        <v>117</v>
      </c>
    </row>
    <row r="255" spans="1:60" outlineLevel="1" x14ac:dyDescent="0.2">
      <c r="A255" s="154">
        <v>101</v>
      </c>
      <c r="B255" s="160" t="s">
        <v>417</v>
      </c>
      <c r="C255" s="195" t="s">
        <v>418</v>
      </c>
      <c r="D255" s="162" t="s">
        <v>213</v>
      </c>
      <c r="E255" s="169">
        <v>1</v>
      </c>
      <c r="F255" s="172"/>
      <c r="G255" s="173">
        <f>ROUND(E255*F255,2)</f>
        <v>0</v>
      </c>
      <c r="H255" s="172"/>
      <c r="I255" s="173">
        <f>ROUND(E255*H255,2)</f>
        <v>0</v>
      </c>
      <c r="J255" s="172"/>
      <c r="K255" s="173">
        <f>ROUND(E255*J255,2)</f>
        <v>0</v>
      </c>
      <c r="L255" s="173">
        <v>21</v>
      </c>
      <c r="M255" s="173">
        <f>G255*(1+L255/100)</f>
        <v>0</v>
      </c>
      <c r="N255" s="163">
        <v>0</v>
      </c>
      <c r="O255" s="163">
        <f>ROUND(E255*N255,5)</f>
        <v>0</v>
      </c>
      <c r="P255" s="163">
        <v>0</v>
      </c>
      <c r="Q255" s="163">
        <f>ROUND(E255*P255,5)</f>
        <v>0</v>
      </c>
      <c r="R255" s="163"/>
      <c r="S255" s="163"/>
      <c r="T255" s="164">
        <v>0</v>
      </c>
      <c r="U255" s="163">
        <f>ROUND(E255*T255,2)</f>
        <v>0</v>
      </c>
      <c r="V255" s="153"/>
      <c r="W255" s="153"/>
      <c r="X255" s="153"/>
      <c r="Y255" s="153"/>
      <c r="Z255" s="153"/>
      <c r="AA255" s="153"/>
      <c r="AB255" s="153"/>
      <c r="AC255" s="153"/>
      <c r="AD255" s="153"/>
      <c r="AE255" s="153" t="s">
        <v>121</v>
      </c>
      <c r="AF255" s="153"/>
      <c r="AG255" s="153"/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outlineLevel="1" x14ac:dyDescent="0.2">
      <c r="A256" s="154"/>
      <c r="B256" s="160"/>
      <c r="C256" s="196" t="s">
        <v>419</v>
      </c>
      <c r="D256" s="165"/>
      <c r="E256" s="170">
        <v>1</v>
      </c>
      <c r="F256" s="173"/>
      <c r="G256" s="173"/>
      <c r="H256" s="173"/>
      <c r="I256" s="173"/>
      <c r="J256" s="173"/>
      <c r="K256" s="173"/>
      <c r="L256" s="173"/>
      <c r="M256" s="173"/>
      <c r="N256" s="163"/>
      <c r="O256" s="163"/>
      <c r="P256" s="163"/>
      <c r="Q256" s="163"/>
      <c r="R256" s="163"/>
      <c r="S256" s="163"/>
      <c r="T256" s="164"/>
      <c r="U256" s="163"/>
      <c r="V256" s="153"/>
      <c r="W256" s="153"/>
      <c r="X256" s="153"/>
      <c r="Y256" s="153"/>
      <c r="Z256" s="153"/>
      <c r="AA256" s="153"/>
      <c r="AB256" s="153"/>
      <c r="AC256" s="153"/>
      <c r="AD256" s="153"/>
      <c r="AE256" s="153" t="s">
        <v>123</v>
      </c>
      <c r="AF256" s="153">
        <v>0</v>
      </c>
      <c r="AG256" s="153"/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ht="22.5" outlineLevel="1" x14ac:dyDescent="0.2">
      <c r="A257" s="154">
        <v>102</v>
      </c>
      <c r="B257" s="160" t="s">
        <v>420</v>
      </c>
      <c r="C257" s="195" t="s">
        <v>421</v>
      </c>
      <c r="D257" s="162" t="s">
        <v>213</v>
      </c>
      <c r="E257" s="169">
        <v>4</v>
      </c>
      <c r="F257" s="172"/>
      <c r="G257" s="173">
        <f>ROUND(E257*F257,2)</f>
        <v>0</v>
      </c>
      <c r="H257" s="172"/>
      <c r="I257" s="173">
        <f>ROUND(E257*H257,2)</f>
        <v>0</v>
      </c>
      <c r="J257" s="172"/>
      <c r="K257" s="173">
        <f>ROUND(E257*J257,2)</f>
        <v>0</v>
      </c>
      <c r="L257" s="173">
        <v>21</v>
      </c>
      <c r="M257" s="173">
        <f>G257*(1+L257/100)</f>
        <v>0</v>
      </c>
      <c r="N257" s="163">
        <v>0</v>
      </c>
      <c r="O257" s="163">
        <f>ROUND(E257*N257,5)</f>
        <v>0</v>
      </c>
      <c r="P257" s="163">
        <v>0</v>
      </c>
      <c r="Q257" s="163">
        <f>ROUND(E257*P257,5)</f>
        <v>0</v>
      </c>
      <c r="R257" s="163"/>
      <c r="S257" s="163"/>
      <c r="T257" s="164">
        <v>0</v>
      </c>
      <c r="U257" s="163">
        <f>ROUND(E257*T257,2)</f>
        <v>0</v>
      </c>
      <c r="V257" s="153"/>
      <c r="W257" s="153"/>
      <c r="X257" s="153"/>
      <c r="Y257" s="153"/>
      <c r="Z257" s="153"/>
      <c r="AA257" s="153"/>
      <c r="AB257" s="153"/>
      <c r="AC257" s="153"/>
      <c r="AD257" s="153"/>
      <c r="AE257" s="153" t="s">
        <v>121</v>
      </c>
      <c r="AF257" s="153"/>
      <c r="AG257" s="153"/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outlineLevel="1" x14ac:dyDescent="0.2">
      <c r="A258" s="154"/>
      <c r="B258" s="160"/>
      <c r="C258" s="196" t="s">
        <v>57</v>
      </c>
      <c r="D258" s="165"/>
      <c r="E258" s="170">
        <v>4</v>
      </c>
      <c r="F258" s="173"/>
      <c r="G258" s="173"/>
      <c r="H258" s="173"/>
      <c r="I258" s="173"/>
      <c r="J258" s="173"/>
      <c r="K258" s="173"/>
      <c r="L258" s="173"/>
      <c r="M258" s="173"/>
      <c r="N258" s="163"/>
      <c r="O258" s="163"/>
      <c r="P258" s="163"/>
      <c r="Q258" s="163"/>
      <c r="R258" s="163"/>
      <c r="S258" s="163"/>
      <c r="T258" s="164"/>
      <c r="U258" s="163"/>
      <c r="V258" s="153"/>
      <c r="W258" s="153"/>
      <c r="X258" s="153"/>
      <c r="Y258" s="153"/>
      <c r="Z258" s="153"/>
      <c r="AA258" s="153"/>
      <c r="AB258" s="153"/>
      <c r="AC258" s="153"/>
      <c r="AD258" s="153"/>
      <c r="AE258" s="153" t="s">
        <v>123</v>
      </c>
      <c r="AF258" s="153">
        <v>0</v>
      </c>
      <c r="AG258" s="153"/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ht="22.5" outlineLevel="1" x14ac:dyDescent="0.2">
      <c r="A259" s="154">
        <v>103</v>
      </c>
      <c r="B259" s="160" t="s">
        <v>422</v>
      </c>
      <c r="C259" s="195" t="s">
        <v>423</v>
      </c>
      <c r="D259" s="162" t="s">
        <v>213</v>
      </c>
      <c r="E259" s="169">
        <v>10</v>
      </c>
      <c r="F259" s="172"/>
      <c r="G259" s="173">
        <f>ROUND(E259*F259,2)</f>
        <v>0</v>
      </c>
      <c r="H259" s="172"/>
      <c r="I259" s="173">
        <f>ROUND(E259*H259,2)</f>
        <v>0</v>
      </c>
      <c r="J259" s="172"/>
      <c r="K259" s="173">
        <f>ROUND(E259*J259,2)</f>
        <v>0</v>
      </c>
      <c r="L259" s="173">
        <v>21</v>
      </c>
      <c r="M259" s="173">
        <f>G259*(1+L259/100)</f>
        <v>0</v>
      </c>
      <c r="N259" s="163">
        <v>0</v>
      </c>
      <c r="O259" s="163">
        <f>ROUND(E259*N259,5)</f>
        <v>0</v>
      </c>
      <c r="P259" s="163">
        <v>0</v>
      </c>
      <c r="Q259" s="163">
        <f>ROUND(E259*P259,5)</f>
        <v>0</v>
      </c>
      <c r="R259" s="163"/>
      <c r="S259" s="163"/>
      <c r="T259" s="164">
        <v>0</v>
      </c>
      <c r="U259" s="163">
        <f>ROUND(E259*T259,2)</f>
        <v>0</v>
      </c>
      <c r="V259" s="153"/>
      <c r="W259" s="153"/>
      <c r="X259" s="153"/>
      <c r="Y259" s="153"/>
      <c r="Z259" s="153"/>
      <c r="AA259" s="153"/>
      <c r="AB259" s="153"/>
      <c r="AC259" s="153"/>
      <c r="AD259" s="153"/>
      <c r="AE259" s="153" t="s">
        <v>121</v>
      </c>
      <c r="AF259" s="153"/>
      <c r="AG259" s="153"/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outlineLevel="1" x14ac:dyDescent="0.2">
      <c r="A260" s="154"/>
      <c r="B260" s="160"/>
      <c r="C260" s="196" t="s">
        <v>424</v>
      </c>
      <c r="D260" s="165"/>
      <c r="E260" s="170">
        <v>10</v>
      </c>
      <c r="F260" s="173"/>
      <c r="G260" s="173"/>
      <c r="H260" s="173"/>
      <c r="I260" s="173"/>
      <c r="J260" s="173"/>
      <c r="K260" s="173"/>
      <c r="L260" s="173"/>
      <c r="M260" s="173"/>
      <c r="N260" s="163"/>
      <c r="O260" s="163"/>
      <c r="P260" s="163"/>
      <c r="Q260" s="163"/>
      <c r="R260" s="163"/>
      <c r="S260" s="163"/>
      <c r="T260" s="164"/>
      <c r="U260" s="163"/>
      <c r="V260" s="153"/>
      <c r="W260" s="153"/>
      <c r="X260" s="153"/>
      <c r="Y260" s="153"/>
      <c r="Z260" s="153"/>
      <c r="AA260" s="153"/>
      <c r="AB260" s="153"/>
      <c r="AC260" s="153"/>
      <c r="AD260" s="153"/>
      <c r="AE260" s="153" t="s">
        <v>123</v>
      </c>
      <c r="AF260" s="153">
        <v>0</v>
      </c>
      <c r="AG260" s="153"/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x14ac:dyDescent="0.2">
      <c r="A261" s="155" t="s">
        <v>116</v>
      </c>
      <c r="B261" s="161" t="s">
        <v>89</v>
      </c>
      <c r="C261" s="197" t="s">
        <v>26</v>
      </c>
      <c r="D261" s="166"/>
      <c r="E261" s="171"/>
      <c r="F261" s="174"/>
      <c r="G261" s="174">
        <f>SUMIF(AE262:AE263,"&lt;&gt;NOR",G262:G263)</f>
        <v>0</v>
      </c>
      <c r="H261" s="174"/>
      <c r="I261" s="174">
        <f>SUM(I262:I263)</f>
        <v>0</v>
      </c>
      <c r="J261" s="174"/>
      <c r="K261" s="174">
        <f>SUM(K262:K263)</f>
        <v>0</v>
      </c>
      <c r="L261" s="174"/>
      <c r="M261" s="174">
        <f>SUM(M262:M263)</f>
        <v>0</v>
      </c>
      <c r="N261" s="167"/>
      <c r="O261" s="167">
        <f>SUM(O262:O263)</f>
        <v>0</v>
      </c>
      <c r="P261" s="167"/>
      <c r="Q261" s="167">
        <f>SUM(Q262:Q263)</f>
        <v>0</v>
      </c>
      <c r="R261" s="167"/>
      <c r="S261" s="167"/>
      <c r="T261" s="168"/>
      <c r="U261" s="167">
        <f>SUM(U262:U263)</f>
        <v>0</v>
      </c>
      <c r="AE261" t="s">
        <v>117</v>
      </c>
    </row>
    <row r="262" spans="1:60" outlineLevel="1" x14ac:dyDescent="0.2">
      <c r="A262" s="154">
        <v>104</v>
      </c>
      <c r="B262" s="160" t="s">
        <v>425</v>
      </c>
      <c r="C262" s="195" t="s">
        <v>426</v>
      </c>
      <c r="D262" s="162" t="s">
        <v>0</v>
      </c>
      <c r="E262" s="169">
        <v>1</v>
      </c>
      <c r="F262" s="172"/>
      <c r="G262" s="173">
        <f>ROUND(E262*F262,2)</f>
        <v>0</v>
      </c>
      <c r="H262" s="172"/>
      <c r="I262" s="173">
        <f>ROUND(E262*H262,2)</f>
        <v>0</v>
      </c>
      <c r="J262" s="172"/>
      <c r="K262" s="173">
        <f>ROUND(E262*J262,2)</f>
        <v>0</v>
      </c>
      <c r="L262" s="173">
        <v>21</v>
      </c>
      <c r="M262" s="173">
        <f>G262*(1+L262/100)</f>
        <v>0</v>
      </c>
      <c r="N262" s="163">
        <v>0</v>
      </c>
      <c r="O262" s="163">
        <f>ROUND(E262*N262,5)</f>
        <v>0</v>
      </c>
      <c r="P262" s="163">
        <v>0</v>
      </c>
      <c r="Q262" s="163">
        <f>ROUND(E262*P262,5)</f>
        <v>0</v>
      </c>
      <c r="R262" s="163"/>
      <c r="S262" s="163"/>
      <c r="T262" s="164">
        <v>0</v>
      </c>
      <c r="U262" s="163">
        <f>ROUND(E262*T262,2)</f>
        <v>0</v>
      </c>
      <c r="V262" s="153"/>
      <c r="W262" s="153"/>
      <c r="X262" s="153"/>
      <c r="Y262" s="153"/>
      <c r="Z262" s="153"/>
      <c r="AA262" s="153"/>
      <c r="AB262" s="153"/>
      <c r="AC262" s="153"/>
      <c r="AD262" s="153"/>
      <c r="AE262" s="153" t="s">
        <v>121</v>
      </c>
      <c r="AF262" s="153"/>
      <c r="AG262" s="153"/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outlineLevel="1" x14ac:dyDescent="0.2">
      <c r="A263" s="183">
        <v>105</v>
      </c>
      <c r="B263" s="184" t="s">
        <v>427</v>
      </c>
      <c r="C263" s="198" t="s">
        <v>428</v>
      </c>
      <c r="D263" s="185" t="s">
        <v>0</v>
      </c>
      <c r="E263" s="186">
        <v>1</v>
      </c>
      <c r="F263" s="187"/>
      <c r="G263" s="188">
        <f>ROUND(E263*F263,2)</f>
        <v>0</v>
      </c>
      <c r="H263" s="187"/>
      <c r="I263" s="188">
        <f>ROUND(E263*H263,2)</f>
        <v>0</v>
      </c>
      <c r="J263" s="187"/>
      <c r="K263" s="188">
        <f>ROUND(E263*J263,2)</f>
        <v>0</v>
      </c>
      <c r="L263" s="188">
        <v>21</v>
      </c>
      <c r="M263" s="188">
        <f>G263*(1+L263/100)</f>
        <v>0</v>
      </c>
      <c r="N263" s="189">
        <v>0</v>
      </c>
      <c r="O263" s="189">
        <f>ROUND(E263*N263,5)</f>
        <v>0</v>
      </c>
      <c r="P263" s="189">
        <v>0</v>
      </c>
      <c r="Q263" s="189">
        <f>ROUND(E263*P263,5)</f>
        <v>0</v>
      </c>
      <c r="R263" s="189"/>
      <c r="S263" s="189"/>
      <c r="T263" s="190">
        <v>0</v>
      </c>
      <c r="U263" s="189">
        <f>ROUND(E263*T263,2)</f>
        <v>0</v>
      </c>
      <c r="V263" s="153"/>
      <c r="W263" s="153"/>
      <c r="X263" s="153"/>
      <c r="Y263" s="153"/>
      <c r="Z263" s="153"/>
      <c r="AA263" s="153"/>
      <c r="AB263" s="153"/>
      <c r="AC263" s="153"/>
      <c r="AD263" s="153"/>
      <c r="AE263" s="153" t="s">
        <v>121</v>
      </c>
      <c r="AF263" s="153"/>
      <c r="AG263" s="153"/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x14ac:dyDescent="0.2">
      <c r="A264" s="6"/>
      <c r="B264" s="7" t="s">
        <v>429</v>
      </c>
      <c r="C264" s="199" t="s">
        <v>429</v>
      </c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AC264">
        <v>15</v>
      </c>
      <c r="AD264">
        <v>21</v>
      </c>
    </row>
    <row r="265" spans="1:60" x14ac:dyDescent="0.2">
      <c r="A265" s="191"/>
      <c r="B265" s="192">
        <v>26</v>
      </c>
      <c r="C265" s="200" t="s">
        <v>429</v>
      </c>
      <c r="D265" s="193"/>
      <c r="E265" s="193"/>
      <c r="F265" s="193"/>
      <c r="G265" s="194">
        <f>G8+G24+G36+G46+G59+G92+G95+G116+G127+G130+G134+G155+G161+G192+G206+G222+G243+G251+G254+G261</f>
        <v>0</v>
      </c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AC265">
        <f>SUMIF(L7:L263,AC264,G7:G263)</f>
        <v>0</v>
      </c>
      <c r="AD265">
        <f>SUMIF(L7:L263,AD264,G7:G263)</f>
        <v>0</v>
      </c>
      <c r="AE265" t="s">
        <v>430</v>
      </c>
    </row>
    <row r="266" spans="1:60" x14ac:dyDescent="0.2">
      <c r="A266" s="6"/>
      <c r="B266" s="7" t="s">
        <v>429</v>
      </c>
      <c r="C266" s="199" t="s">
        <v>429</v>
      </c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</row>
    <row r="267" spans="1:60" x14ac:dyDescent="0.2">
      <c r="A267" s="6"/>
      <c r="B267" s="7" t="s">
        <v>429</v>
      </c>
      <c r="C267" s="199" t="s">
        <v>429</v>
      </c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</row>
    <row r="268" spans="1:60" x14ac:dyDescent="0.2">
      <c r="A268" s="273">
        <v>33</v>
      </c>
      <c r="B268" s="273"/>
      <c r="C268" s="274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</row>
    <row r="269" spans="1:60" x14ac:dyDescent="0.2">
      <c r="A269" s="254"/>
      <c r="B269" s="255"/>
      <c r="C269" s="256"/>
      <c r="D269" s="255"/>
      <c r="E269" s="255"/>
      <c r="F269" s="255"/>
      <c r="G269" s="257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AE269" t="s">
        <v>431</v>
      </c>
    </row>
    <row r="270" spans="1:60" x14ac:dyDescent="0.2">
      <c r="A270" s="258"/>
      <c r="B270" s="259"/>
      <c r="C270" s="260"/>
      <c r="D270" s="259"/>
      <c r="E270" s="259"/>
      <c r="F270" s="259"/>
      <c r="G270" s="261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</row>
    <row r="271" spans="1:60" x14ac:dyDescent="0.2">
      <c r="A271" s="258"/>
      <c r="B271" s="259"/>
      <c r="C271" s="260"/>
      <c r="D271" s="259"/>
      <c r="E271" s="259"/>
      <c r="F271" s="259"/>
      <c r="G271" s="261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</row>
    <row r="272" spans="1:60" x14ac:dyDescent="0.2">
      <c r="A272" s="258"/>
      <c r="B272" s="259"/>
      <c r="C272" s="260"/>
      <c r="D272" s="259"/>
      <c r="E272" s="259"/>
      <c r="F272" s="259"/>
      <c r="G272" s="261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</row>
    <row r="273" spans="1:31" x14ac:dyDescent="0.2">
      <c r="A273" s="262"/>
      <c r="B273" s="263"/>
      <c r="C273" s="264"/>
      <c r="D273" s="263"/>
      <c r="E273" s="263"/>
      <c r="F273" s="263"/>
      <c r="G273" s="265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</row>
    <row r="274" spans="1:31" x14ac:dyDescent="0.2">
      <c r="A274" s="6"/>
      <c r="B274" s="7" t="s">
        <v>429</v>
      </c>
      <c r="C274" s="199" t="s">
        <v>429</v>
      </c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</row>
    <row r="275" spans="1:31" x14ac:dyDescent="0.2">
      <c r="C275" s="201"/>
      <c r="AE275" t="s">
        <v>432</v>
      </c>
    </row>
  </sheetData>
  <mergeCells count="6">
    <mergeCell ref="A269:G273"/>
    <mergeCell ref="A1:G1"/>
    <mergeCell ref="C2:G2"/>
    <mergeCell ref="C3:G3"/>
    <mergeCell ref="C4:G4"/>
    <mergeCell ref="A268:C268"/>
  </mergeCells>
  <pageMargins left="0.59055118110236204" right="0.39370078740157499" top="0.78740157499999996" bottom="0.78740157499999996" header="0.3" footer="0.3"/>
  <pageSetup paperSize="9" orientation="landscape" r:id="rId1"/>
  <headerFooter>
    <oddHeader>&amp;R&amp;12Příloha č.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kral</cp:lastModifiedBy>
  <cp:lastPrinted>2014-02-28T09:52:57Z</cp:lastPrinted>
  <dcterms:created xsi:type="dcterms:W3CDTF">2009-04-08T07:15:50Z</dcterms:created>
  <dcterms:modified xsi:type="dcterms:W3CDTF">2019-09-02T05:19:23Z</dcterms:modified>
</cp:coreProperties>
</file>